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2" windowWidth="20112" windowHeight="7872" activeTab="2"/>
  </bookViews>
  <sheets>
    <sheet name="Payments &amp; Receipts 2021-22" sheetId="1" r:id="rId1"/>
    <sheet name="Income and Expenditure 2021-22" sheetId="2" r:id="rId2"/>
    <sheet name="Reconciliation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32" i="2" l="1"/>
  <c r="I39" i="1"/>
  <c r="C11" i="3" l="1"/>
  <c r="I28" i="1" l="1"/>
  <c r="I41" i="1" s="1"/>
  <c r="F26" i="2" l="1"/>
  <c r="F22" i="2" l="1"/>
  <c r="F27" i="2" s="1"/>
  <c r="C12" i="3" s="1"/>
  <c r="C13" i="3" s="1"/>
  <c r="M25" i="1" l="1"/>
  <c r="B27" i="2" l="1"/>
  <c r="B29" i="2" s="1"/>
  <c r="F28" i="2" l="1"/>
  <c r="I10" i="2" s="1"/>
  <c r="I11" i="2" s="1"/>
  <c r="F29" i="2" l="1"/>
  <c r="K48" i="1" l="1"/>
  <c r="M6" i="1"/>
  <c r="M5" i="1"/>
  <c r="M9" i="1" l="1"/>
  <c r="M8" i="1"/>
</calcChain>
</file>

<file path=xl/sharedStrings.xml><?xml version="1.0" encoding="utf-8"?>
<sst xmlns="http://schemas.openxmlformats.org/spreadsheetml/2006/main" count="196" uniqueCount="135">
  <si>
    <t>Bank reconciliation</t>
  </si>
  <si>
    <t>Minute</t>
  </si>
  <si>
    <t>Cheque no</t>
  </si>
  <si>
    <t>Payee</t>
  </si>
  <si>
    <t>Reason for expenditure</t>
  </si>
  <si>
    <t>LGA Statute</t>
  </si>
  <si>
    <t>Net amount</t>
  </si>
  <si>
    <t>VAT</t>
  </si>
  <si>
    <t>Total</t>
  </si>
  <si>
    <t xml:space="preserve"> </t>
  </si>
  <si>
    <t xml:space="preserve">Reconcilliation  </t>
  </si>
  <si>
    <t>outstanding cheques/varience</t>
  </si>
  <si>
    <t>TOTAL payments</t>
  </si>
  <si>
    <t>********************************************************************************************************************************</t>
  </si>
  <si>
    <t>KEY</t>
  </si>
  <si>
    <t>Total receipts</t>
  </si>
  <si>
    <t>Reconcilliation agreed and signed by</t>
  </si>
  <si>
    <t>Signed……………………………………………</t>
  </si>
  <si>
    <t>Dated…………………………………………….</t>
  </si>
  <si>
    <t xml:space="preserve">     </t>
  </si>
  <si>
    <t>Balance and available monies</t>
  </si>
  <si>
    <t>Varience</t>
  </si>
  <si>
    <t>Chqs/Credits presented since last reconcilliation</t>
  </si>
  <si>
    <t>List of outstanding items</t>
  </si>
  <si>
    <t>Chqs/Credits issued but waiting presentation</t>
  </si>
  <si>
    <t>Reclaimed</t>
  </si>
  <si>
    <t>INCOME</t>
  </si>
  <si>
    <t>EXPENDITURE</t>
  </si>
  <si>
    <t>REPRESENTED BY</t>
  </si>
  <si>
    <t>Came &amp; Co Insurance</t>
  </si>
  <si>
    <t>Tibberton Village Hall Hire</t>
  </si>
  <si>
    <t>Clock Maintenance</t>
  </si>
  <si>
    <t>Excess Income over expenditure</t>
  </si>
  <si>
    <t>Subscriptions</t>
  </si>
  <si>
    <t>Total payments excluding staff costs</t>
  </si>
  <si>
    <t>Clerk's Salary</t>
  </si>
  <si>
    <t>PAYE</t>
  </si>
  <si>
    <t>Total staff costs</t>
  </si>
  <si>
    <t>TOTAL INCOME</t>
  </si>
  <si>
    <t>TOTAL EXPENDITURE</t>
  </si>
  <si>
    <t>Excess Income over expenditure c/f</t>
  </si>
  <si>
    <t>TOTALS</t>
  </si>
  <si>
    <t>TIBBERTON &amp; CHERRINGTON PARISH COUNCIL: BANK RECONCILIATION</t>
  </si>
  <si>
    <t>£</t>
  </si>
  <si>
    <t>Cash book</t>
  </si>
  <si>
    <t>Add: Receipts in the year</t>
  </si>
  <si>
    <t>Less: Payments in the year</t>
  </si>
  <si>
    <t>Grants</t>
  </si>
  <si>
    <t>Breakdown of Reserves</t>
  </si>
  <si>
    <t>519 Saturday Service bus subsidy</t>
  </si>
  <si>
    <t>Total outstanding debits and credits</t>
  </si>
  <si>
    <t>Cheques</t>
  </si>
  <si>
    <t>Smartwater</t>
  </si>
  <si>
    <t>Precept</t>
  </si>
  <si>
    <t>Office Expenses</t>
  </si>
  <si>
    <t>Defibrillator (Line rental + replace Pads)</t>
  </si>
  <si>
    <t>Neighbourhood Plan</t>
  </si>
  <si>
    <t>Web site annual cost</t>
  </si>
  <si>
    <t>Web site maintenance</t>
  </si>
  <si>
    <t>Cllr/Clerk Training</t>
  </si>
  <si>
    <t>Village Plants</t>
  </si>
  <si>
    <t>Neighbourhood Watch</t>
  </si>
  <si>
    <t>SALC</t>
  </si>
  <si>
    <t xml:space="preserve"> Parish Neighbourhood Plan</t>
  </si>
  <si>
    <t>Neighbourhood watch</t>
  </si>
  <si>
    <t xml:space="preserve"> ICT Equipement</t>
  </si>
  <si>
    <t>Internet security</t>
  </si>
  <si>
    <t>Record of Expenditure for 2021/22</t>
  </si>
  <si>
    <t>Bank Balance 31/3/21</t>
  </si>
  <si>
    <t>Add receipts 2021/22</t>
  </si>
  <si>
    <t>Record of Receipts for 2021/22</t>
  </si>
  <si>
    <t>Precept: 1st payment 1/4/2021</t>
  </si>
  <si>
    <t>Precept: 2nd payment 30/09/2021</t>
  </si>
  <si>
    <t>Tibberton &amp; Cherrington Parish Council Income and Expenditure account 1 April 2021 to 31 March 2022</t>
  </si>
  <si>
    <t>Financial year ending 31 March 2022</t>
  </si>
  <si>
    <t>Prepared by David Cornes, Parish Clerk and RFO on 01/05/2022</t>
  </si>
  <si>
    <t>Bank balance as at 31/03/22</t>
  </si>
  <si>
    <t>Katrina Baker</t>
  </si>
  <si>
    <t>Annual Internal Audit Fee</t>
  </si>
  <si>
    <t>Affiliation Fees</t>
  </si>
  <si>
    <t>Katrina Baker Audit fee</t>
  </si>
  <si>
    <t>1972/S143</t>
  </si>
  <si>
    <t>1972/S111</t>
  </si>
  <si>
    <t>229</t>
  </si>
  <si>
    <t>Vision ICT</t>
  </si>
  <si>
    <t>Website Hosting</t>
  </si>
  <si>
    <t>Information Commissioner</t>
  </si>
  <si>
    <t>Data protection registration fee</t>
  </si>
  <si>
    <t>Data Protection Act 2018</t>
  </si>
  <si>
    <t>Came &amp; Company</t>
  </si>
  <si>
    <t>P C Insurance</t>
  </si>
  <si>
    <t>1972/S112</t>
  </si>
  <si>
    <t>David Cornes</t>
  </si>
  <si>
    <t>HMRC</t>
  </si>
  <si>
    <t xml:space="preserve">PAYE </t>
  </si>
  <si>
    <t>Clerk's Salary (Apr-Jun)</t>
  </si>
  <si>
    <t>21/17(J)(b)</t>
  </si>
  <si>
    <t>21/17(j)(a)</t>
  </si>
  <si>
    <t>Veola Grant</t>
  </si>
  <si>
    <t>Clerk's Salary (July-Sept)</t>
  </si>
  <si>
    <t>21/31 (b)</t>
  </si>
  <si>
    <t>Tibberton Village Hall Trust</t>
  </si>
  <si>
    <t>Hire of Hall</t>
  </si>
  <si>
    <t>Smith of Derby Ltd</t>
  </si>
  <si>
    <t>Service of church clock</t>
  </si>
  <si>
    <t>War memorials Act 1923</t>
  </si>
  <si>
    <t>N Eyles</t>
  </si>
  <si>
    <t>Precept 28/09/21</t>
  </si>
  <si>
    <t>Rita Butler</t>
  </si>
  <si>
    <t>Office expenses</t>
  </si>
  <si>
    <t>Campaign for Rural England</t>
  </si>
  <si>
    <t>SALC, CPRE, GDPR</t>
  </si>
  <si>
    <t>21/59(b)</t>
  </si>
  <si>
    <t>Less Payments 2021/22</t>
  </si>
  <si>
    <t>Balance per bank statement as at 31 March 2022</t>
  </si>
  <si>
    <t>Lloyds Bank current account balance as at 31 March 2022</t>
  </si>
  <si>
    <t>Opening balance 31/3/21</t>
  </si>
  <si>
    <t>Closing balance as per cash book as at 31 March 2022</t>
  </si>
  <si>
    <t>Hire of Hall Neighbourhood Plan</t>
  </si>
  <si>
    <t>Hire of hall</t>
  </si>
  <si>
    <t>Total reserves as at 31/3/22</t>
  </si>
  <si>
    <t>Clerk's Salary (Oct-Dec)</t>
  </si>
  <si>
    <t>21/74(b)</t>
  </si>
  <si>
    <t>membership</t>
  </si>
  <si>
    <t>21/45(b)</t>
  </si>
  <si>
    <t>Grant for the village bench</t>
  </si>
  <si>
    <t>Grant for Cherrington notice board</t>
  </si>
  <si>
    <t>Clerk's Salary (Jan - Mar)</t>
  </si>
  <si>
    <t>Grant for village bench</t>
  </si>
  <si>
    <t>General reserve 52%</t>
  </si>
  <si>
    <t xml:space="preserve">Tibberton Trot 10k Race </t>
  </si>
  <si>
    <t>21/89(b)</t>
  </si>
  <si>
    <t>*Tibberton PCC</t>
  </si>
  <si>
    <t>*249</t>
  </si>
  <si>
    <t>* cheque 249 not cashed at bank no payer details on chq, new chq issued.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</si>
</sst>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&quot;£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sz val="16"/>
      <color theme="1"/>
      <name val="Arial Black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4" xfId="0" applyFill="1" applyBorder="1"/>
    <xf numFmtId="0" fontId="0" fillId="0" borderId="0" xfId="0" applyFill="1" applyBorder="1"/>
    <xf numFmtId="0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Border="1"/>
    <xf numFmtId="49" fontId="0" fillId="0" borderId="0" xfId="0" applyNumberFormat="1" applyFont="1" applyFill="1"/>
    <xf numFmtId="0" fontId="0" fillId="0" borderId="0" xfId="0" applyFill="1"/>
    <xf numFmtId="0" fontId="0" fillId="0" borderId="0" xfId="0" applyFont="1" applyFill="1"/>
    <xf numFmtId="2" fontId="0" fillId="0" borderId="0" xfId="0" applyNumberFormat="1" applyFont="1" applyFill="1"/>
    <xf numFmtId="0" fontId="0" fillId="0" borderId="4" xfId="0" applyFont="1" applyFill="1" applyBorder="1"/>
    <xf numFmtId="0" fontId="0" fillId="0" borderId="0" xfId="0" applyFont="1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0" fillId="0" borderId="4" xfId="0" applyBorder="1"/>
    <xf numFmtId="0" fontId="1" fillId="0" borderId="0" xfId="0" applyFont="1" applyFill="1" applyBorder="1"/>
    <xf numFmtId="49" fontId="1" fillId="0" borderId="4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0" fillId="0" borderId="4" xfId="0" applyFont="1" applyBorder="1"/>
    <xf numFmtId="0" fontId="1" fillId="0" borderId="4" xfId="0" applyFont="1" applyFill="1" applyBorder="1"/>
    <xf numFmtId="0" fontId="1" fillId="0" borderId="4" xfId="0" applyFont="1" applyBorder="1"/>
    <xf numFmtId="0" fontId="2" fillId="0" borderId="4" xfId="0" applyFont="1" applyBorder="1"/>
    <xf numFmtId="0" fontId="2" fillId="0" borderId="0" xfId="0" applyFont="1" applyBorder="1"/>
    <xf numFmtId="17" fontId="1" fillId="0" borderId="6" xfId="0" applyNumberFormat="1" applyFont="1" applyBorder="1" applyAlignment="1">
      <alignment horizontal="left"/>
    </xf>
    <xf numFmtId="0" fontId="2" fillId="3" borderId="0" xfId="0" applyFont="1" applyFill="1"/>
    <xf numFmtId="2" fontId="2" fillId="3" borderId="0" xfId="0" applyNumberFormat="1" applyFont="1" applyFill="1"/>
    <xf numFmtId="2" fontId="0" fillId="0" borderId="0" xfId="0" applyNumberFormat="1"/>
    <xf numFmtId="164" fontId="0" fillId="0" borderId="0" xfId="0" applyNumberFormat="1" applyFill="1" applyAlignment="1">
      <alignment horizontal="left"/>
    </xf>
    <xf numFmtId="17" fontId="0" fillId="0" borderId="0" xfId="0" applyNumberFormat="1" applyFill="1" applyAlignment="1">
      <alignment horizontal="left"/>
    </xf>
    <xf numFmtId="2" fontId="0" fillId="0" borderId="0" xfId="0" applyNumberFormat="1" applyFill="1"/>
    <xf numFmtId="0" fontId="0" fillId="0" borderId="1" xfId="0" applyBorder="1"/>
    <xf numFmtId="164" fontId="2" fillId="0" borderId="9" xfId="0" applyNumberFormat="1" applyFont="1" applyFill="1" applyBorder="1" applyAlignment="1">
      <alignment horizontal="left"/>
    </xf>
    <xf numFmtId="0" fontId="0" fillId="0" borderId="9" xfId="0" applyFill="1" applyBorder="1"/>
    <xf numFmtId="2" fontId="0" fillId="0" borderId="9" xfId="0" applyNumberFormat="1" applyFill="1" applyBorder="1"/>
    <xf numFmtId="0" fontId="1" fillId="0" borderId="0" xfId="0" applyFont="1" applyBorder="1"/>
    <xf numFmtId="0" fontId="1" fillId="2" borderId="6" xfId="0" applyFont="1" applyFill="1" applyBorder="1"/>
    <xf numFmtId="0" fontId="3" fillId="0" borderId="2" xfId="0" applyFont="1" applyBorder="1"/>
    <xf numFmtId="0" fontId="0" fillId="0" borderId="0" xfId="0" applyFont="1" applyBorder="1"/>
    <xf numFmtId="17" fontId="1" fillId="0" borderId="7" xfId="0" applyNumberFormat="1" applyFont="1" applyBorder="1" applyAlignment="1">
      <alignment horizontal="left"/>
    </xf>
    <xf numFmtId="0" fontId="1" fillId="2" borderId="7" xfId="0" applyFont="1" applyFill="1" applyBorder="1"/>
    <xf numFmtId="0" fontId="4" fillId="0" borderId="4" xfId="0" applyFont="1" applyBorder="1"/>
    <xf numFmtId="0" fontId="4" fillId="0" borderId="0" xfId="0" applyFont="1" applyBorder="1"/>
    <xf numFmtId="0" fontId="0" fillId="0" borderId="0" xfId="0" applyAlignment="1">
      <alignment horizontal="right"/>
    </xf>
    <xf numFmtId="2" fontId="0" fillId="0" borderId="5" xfId="0" applyNumberFormat="1" applyBorder="1"/>
    <xf numFmtId="2" fontId="0" fillId="0" borderId="3" xfId="0" applyNumberFormat="1" applyBorder="1"/>
    <xf numFmtId="2" fontId="0" fillId="0" borderId="8" xfId="0" applyNumberFormat="1" applyBorder="1"/>
    <xf numFmtId="2" fontId="0" fillId="0" borderId="0" xfId="0" applyNumberFormat="1" applyBorder="1"/>
    <xf numFmtId="0" fontId="0" fillId="0" borderId="0" xfId="0" applyFill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2" fontId="2" fillId="3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right"/>
    </xf>
    <xf numFmtId="0" fontId="4" fillId="0" borderId="0" xfId="0" applyFont="1" applyFill="1"/>
    <xf numFmtId="0" fontId="1" fillId="0" borderId="0" xfId="0" applyFont="1"/>
    <xf numFmtId="0" fontId="1" fillId="4" borderId="4" xfId="0" applyFont="1" applyFill="1" applyBorder="1"/>
    <xf numFmtId="0" fontId="1" fillId="4" borderId="0" xfId="0" applyFont="1" applyFill="1" applyBorder="1"/>
    <xf numFmtId="2" fontId="0" fillId="4" borderId="5" xfId="0" applyNumberFormat="1" applyFill="1" applyBorder="1"/>
    <xf numFmtId="2" fontId="0" fillId="0" borderId="0" xfId="0" applyNumberFormat="1" applyFont="1" applyFill="1" applyBorder="1" applyAlignment="1"/>
    <xf numFmtId="0" fontId="4" fillId="0" borderId="0" xfId="0" applyFont="1"/>
    <xf numFmtId="0" fontId="7" fillId="0" borderId="0" xfId="0" applyFont="1"/>
    <xf numFmtId="16" fontId="0" fillId="0" borderId="0" xfId="0" applyNumberFormat="1"/>
    <xf numFmtId="49" fontId="0" fillId="0" borderId="4" xfId="0" applyNumberFormat="1" applyFont="1" applyFill="1" applyBorder="1" applyAlignment="1">
      <alignment horizontal="right"/>
    </xf>
    <xf numFmtId="1" fontId="7" fillId="0" borderId="0" xfId="0" applyNumberFormat="1" applyFont="1"/>
    <xf numFmtId="0" fontId="6" fillId="0" borderId="0" xfId="0" applyFont="1"/>
    <xf numFmtId="0" fontId="1" fillId="0" borderId="0" xfId="0" applyFont="1" applyFill="1"/>
    <xf numFmtId="0" fontId="7" fillId="0" borderId="0" xfId="0" applyFont="1" applyFill="1"/>
    <xf numFmtId="1" fontId="0" fillId="0" borderId="0" xfId="0" applyNumberFormat="1" applyFill="1"/>
    <xf numFmtId="0" fontId="1" fillId="5" borderId="0" xfId="0" applyFont="1" applyFill="1"/>
    <xf numFmtId="0" fontId="0" fillId="6" borderId="0" xfId="0" applyFill="1"/>
    <xf numFmtId="0" fontId="4" fillId="0" borderId="0" xfId="0" applyFont="1" applyFill="1" applyBorder="1"/>
    <xf numFmtId="0" fontId="8" fillId="0" borderId="0" xfId="0" applyFont="1"/>
    <xf numFmtId="0" fontId="1" fillId="5" borderId="4" xfId="0" applyFont="1" applyFill="1" applyBorder="1"/>
    <xf numFmtId="0" fontId="1" fillId="5" borderId="0" xfId="0" applyFont="1" applyFill="1" applyBorder="1"/>
    <xf numFmtId="15" fontId="0" fillId="0" borderId="0" xfId="0" applyNumberFormat="1" applyFill="1"/>
    <xf numFmtId="0" fontId="0" fillId="0" borderId="0" xfId="0" applyFont="1" applyAlignment="1">
      <alignment horizontal="left"/>
    </xf>
    <xf numFmtId="0" fontId="0" fillId="6" borderId="0" xfId="0" applyFont="1" applyFill="1"/>
    <xf numFmtId="0" fontId="5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9" xfId="0" applyFill="1" applyBorder="1" applyAlignment="1">
      <alignment horizontal="center"/>
    </xf>
    <xf numFmtId="4" fontId="1" fillId="0" borderId="0" xfId="0" applyNumberFormat="1" applyFont="1" applyFill="1"/>
    <xf numFmtId="4" fontId="0" fillId="0" borderId="0" xfId="0" applyNumberFormat="1" applyFill="1"/>
    <xf numFmtId="165" fontId="0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0" fillId="0" borderId="0" xfId="0" applyNumberFormat="1" applyFill="1"/>
    <xf numFmtId="165" fontId="7" fillId="0" borderId="0" xfId="0" applyNumberFormat="1" applyFont="1" applyFill="1"/>
    <xf numFmtId="4" fontId="0" fillId="0" borderId="0" xfId="0" applyNumberFormat="1"/>
    <xf numFmtId="4" fontId="4" fillId="0" borderId="0" xfId="0" applyNumberFormat="1" applyFont="1" applyFill="1"/>
    <xf numFmtId="165" fontId="4" fillId="0" borderId="0" xfId="0" applyNumberFormat="1" applyFont="1" applyFill="1"/>
    <xf numFmtId="165" fontId="6" fillId="0" borderId="0" xfId="0" applyNumberFormat="1" applyFont="1" applyFill="1"/>
    <xf numFmtId="4" fontId="4" fillId="0" borderId="0" xfId="0" applyNumberFormat="1" applyFont="1" applyFill="1" applyBorder="1"/>
    <xf numFmtId="4" fontId="2" fillId="0" borderId="0" xfId="0" applyNumberFormat="1" applyFont="1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/>
    </xf>
    <xf numFmtId="4" fontId="7" fillId="5" borderId="0" xfId="0" applyNumberFormat="1" applyFont="1" applyFill="1"/>
    <xf numFmtId="4" fontId="0" fillId="6" borderId="0" xfId="0" applyNumberFormat="1" applyFill="1"/>
    <xf numFmtId="4" fontId="0" fillId="6" borderId="0" xfId="0" applyNumberFormat="1" applyFont="1" applyFill="1"/>
    <xf numFmtId="165" fontId="2" fillId="0" borderId="5" xfId="0" applyNumberFormat="1" applyFont="1" applyFill="1" applyBorder="1"/>
    <xf numFmtId="165" fontId="0" fillId="0" borderId="5" xfId="0" applyNumberFormat="1" applyBorder="1"/>
    <xf numFmtId="165" fontId="0" fillId="0" borderId="5" xfId="0" applyNumberFormat="1" applyFill="1" applyBorder="1"/>
    <xf numFmtId="165" fontId="7" fillId="5" borderId="5" xfId="0" applyNumberFormat="1" applyFont="1" applyFill="1" applyBorder="1"/>
    <xf numFmtId="165" fontId="1" fillId="0" borderId="5" xfId="0" applyNumberFormat="1" applyFont="1" applyFill="1" applyBorder="1"/>
    <xf numFmtId="165" fontId="0" fillId="0" borderId="5" xfId="0" applyNumberFormat="1" applyFont="1" applyFill="1" applyBorder="1"/>
    <xf numFmtId="165" fontId="6" fillId="0" borderId="5" xfId="0" applyNumberFormat="1" applyFont="1" applyFill="1" applyBorder="1" applyAlignment="1">
      <alignment horizontal="right"/>
    </xf>
    <xf numFmtId="165" fontId="7" fillId="0" borderId="5" xfId="0" applyNumberFormat="1" applyFont="1" applyBorder="1"/>
    <xf numFmtId="165" fontId="7" fillId="0" borderId="5" xfId="0" applyNumberFormat="1" applyFont="1" applyFill="1" applyBorder="1"/>
    <xf numFmtId="165" fontId="0" fillId="0" borderId="8" xfId="0" applyNumberFormat="1" applyBorder="1"/>
    <xf numFmtId="165" fontId="2" fillId="0" borderId="9" xfId="0" applyNumberFormat="1" applyFont="1" applyFill="1" applyBorder="1"/>
    <xf numFmtId="0" fontId="0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165" fontId="2" fillId="3" borderId="0" xfId="0" applyNumberFormat="1" applyFont="1" applyFill="1" applyAlignment="1">
      <alignment horizontal="center"/>
    </xf>
    <xf numFmtId="4" fontId="6" fillId="6" borderId="0" xfId="0" applyNumberFormat="1" applyFont="1" applyFill="1" applyBorder="1"/>
    <xf numFmtId="0" fontId="1" fillId="7" borderId="4" xfId="0" applyFont="1" applyFill="1" applyBorder="1"/>
    <xf numFmtId="0" fontId="1" fillId="7" borderId="0" xfId="0" applyFont="1" applyFill="1" applyBorder="1"/>
    <xf numFmtId="2" fontId="0" fillId="7" borderId="5" xfId="0" applyNumberFormat="1" applyFill="1" applyBorder="1"/>
    <xf numFmtId="0" fontId="9" fillId="0" borderId="0" xfId="0" applyFont="1" applyFill="1" applyAlignment="1">
      <alignment horizontal="center" vertical="top"/>
    </xf>
    <xf numFmtId="4" fontId="0" fillId="6" borderId="0" xfId="0" applyNumberFormat="1" applyFont="1" applyFill="1" applyBorder="1"/>
    <xf numFmtId="165" fontId="1" fillId="0" borderId="0" xfId="0" applyNumberFormat="1" applyFont="1" applyFill="1" applyAlignment="1">
      <alignment horizontal="right"/>
    </xf>
    <xf numFmtId="2" fontId="2" fillId="0" borderId="0" xfId="0" applyNumberFormat="1" applyFont="1" applyFill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2016-17%20Receipts%20and%20Pay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 &amp; Payments 2016-17"/>
      <sheetName val="Reconcilliation 31 March 2017"/>
      <sheetName val="Income &amp; Expenditure 2016-17"/>
      <sheetName val="Sheet1"/>
    </sheetNames>
    <sheetDataSet>
      <sheetData sheetId="0" refreshError="1">
        <row r="4">
          <cell r="C4" t="str">
            <v>Tibberton Village Hall Trust</v>
          </cell>
        </row>
        <row r="48">
          <cell r="K48" t="str">
            <v>Authorised under Section 137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opLeftCell="A22" zoomScaleNormal="100" workbookViewId="0">
      <selection activeCell="C33" sqref="C33"/>
    </sheetView>
  </sheetViews>
  <sheetFormatPr defaultRowHeight="14.4" x14ac:dyDescent="0.3"/>
  <cols>
    <col min="1" max="1" width="12.6640625" customWidth="1"/>
    <col min="2" max="2" width="10.6640625" style="56" customWidth="1"/>
    <col min="3" max="3" width="31" customWidth="1"/>
    <col min="4" max="4" width="32.109375" customWidth="1"/>
    <col min="5" max="5" width="21.77734375" bestFit="1" customWidth="1"/>
    <col min="6" max="6" width="11.5546875" customWidth="1"/>
    <col min="7" max="7" width="7" customWidth="1"/>
    <col min="8" max="8" width="10" style="56" customWidth="1"/>
    <col min="9" max="9" width="9.109375" bestFit="1" customWidth="1"/>
    <col min="10" max="10" width="0.88671875" customWidth="1"/>
    <col min="11" max="11" width="12.109375" customWidth="1"/>
    <col min="12" max="12" width="22.109375" customWidth="1"/>
    <col min="13" max="13" width="12.33203125" style="31" customWidth="1"/>
    <col min="14" max="14" width="4.33203125" customWidth="1"/>
    <col min="15" max="15" width="29.44140625" customWidth="1"/>
    <col min="17" max="17" width="9.5546875" bestFit="1" customWidth="1"/>
  </cols>
  <sheetData>
    <row r="1" spans="1:18" ht="15.75" thickBot="1" x14ac:dyDescent="0.3">
      <c r="A1" s="1" t="s">
        <v>67</v>
      </c>
      <c r="B1" s="53"/>
      <c r="C1" s="2"/>
      <c r="D1" s="2"/>
      <c r="E1" s="2"/>
      <c r="F1" s="2"/>
      <c r="G1" s="2"/>
      <c r="H1" s="53"/>
      <c r="I1" s="2"/>
      <c r="J1" s="2"/>
      <c r="O1" s="1"/>
    </row>
    <row r="2" spans="1:18" ht="15" x14ac:dyDescent="0.25">
      <c r="A2" s="2"/>
      <c r="B2" s="53"/>
      <c r="C2" s="2"/>
      <c r="D2" s="2"/>
      <c r="E2" s="2"/>
      <c r="F2" s="2"/>
      <c r="G2" s="2"/>
      <c r="H2" s="53"/>
      <c r="I2" s="2"/>
      <c r="J2" s="2"/>
      <c r="K2" s="3" t="s">
        <v>0</v>
      </c>
      <c r="L2" s="41"/>
      <c r="M2" s="49"/>
      <c r="Q2" s="71"/>
      <c r="R2" s="71"/>
    </row>
    <row r="3" spans="1:18" ht="15" x14ac:dyDescent="0.25">
      <c r="A3" s="54" t="s">
        <v>1</v>
      </c>
      <c r="B3" s="54" t="s">
        <v>2</v>
      </c>
      <c r="C3" s="54" t="s">
        <v>3</v>
      </c>
      <c r="D3" s="54" t="s">
        <v>4</v>
      </c>
      <c r="E3" s="54" t="s">
        <v>5</v>
      </c>
      <c r="F3" s="54" t="s">
        <v>6</v>
      </c>
      <c r="G3" s="54" t="s">
        <v>7</v>
      </c>
      <c r="H3" s="54" t="s">
        <v>25</v>
      </c>
      <c r="I3" s="54" t="s">
        <v>8</v>
      </c>
      <c r="J3" s="2"/>
      <c r="K3" s="17" t="s">
        <v>68</v>
      </c>
      <c r="L3" s="18"/>
      <c r="M3" s="111">
        <v>10012.75</v>
      </c>
    </row>
    <row r="4" spans="1:18" x14ac:dyDescent="0.3">
      <c r="A4" s="11"/>
      <c r="B4" s="88"/>
      <c r="C4" s="13"/>
      <c r="D4" s="13"/>
      <c r="E4" s="22"/>
      <c r="F4" s="14"/>
      <c r="G4" s="14"/>
      <c r="H4" s="55"/>
      <c r="I4" s="9"/>
      <c r="J4" s="2"/>
      <c r="K4" s="15"/>
      <c r="L4" s="16"/>
      <c r="M4" s="111"/>
    </row>
    <row r="5" spans="1:18" x14ac:dyDescent="0.3">
      <c r="A5" s="11" t="s">
        <v>96</v>
      </c>
      <c r="B5" s="88">
        <v>228</v>
      </c>
      <c r="C5" s="122" t="s">
        <v>77</v>
      </c>
      <c r="D5" s="122" t="s">
        <v>78</v>
      </c>
      <c r="E5" s="60" t="s">
        <v>82</v>
      </c>
      <c r="F5" s="55">
        <v>33</v>
      </c>
      <c r="G5" s="55"/>
      <c r="H5" s="55"/>
      <c r="I5" s="55">
        <v>33</v>
      </c>
      <c r="J5" s="2"/>
      <c r="K5" s="5" t="s">
        <v>69</v>
      </c>
      <c r="L5" s="6"/>
      <c r="M5" s="112">
        <f>+I39</f>
        <v>7526</v>
      </c>
    </row>
    <row r="6" spans="1:18" x14ac:dyDescent="0.3">
      <c r="A6" s="11" t="s">
        <v>97</v>
      </c>
      <c r="B6" s="89" t="s">
        <v>83</v>
      </c>
      <c r="C6" s="122" t="s">
        <v>62</v>
      </c>
      <c r="D6" s="122" t="s">
        <v>79</v>
      </c>
      <c r="E6" s="89" t="s">
        <v>81</v>
      </c>
      <c r="F6" s="55">
        <v>350.05</v>
      </c>
      <c r="G6" s="55"/>
      <c r="H6" s="55"/>
      <c r="I6" s="55">
        <v>350.05</v>
      </c>
      <c r="J6" s="2"/>
      <c r="K6" s="5" t="s">
        <v>113</v>
      </c>
      <c r="L6" s="6"/>
      <c r="M6" s="113">
        <f>+I28</f>
        <v>3965.73</v>
      </c>
    </row>
    <row r="7" spans="1:18" x14ac:dyDescent="0.3">
      <c r="A7" s="11" t="s">
        <v>100</v>
      </c>
      <c r="B7" s="88">
        <v>230</v>
      </c>
      <c r="C7" s="122" t="s">
        <v>84</v>
      </c>
      <c r="D7" s="122" t="s">
        <v>85</v>
      </c>
      <c r="E7" s="89" t="s">
        <v>81</v>
      </c>
      <c r="F7" s="55">
        <v>125</v>
      </c>
      <c r="G7" s="55">
        <v>25</v>
      </c>
      <c r="H7" s="55"/>
      <c r="I7" s="55">
        <v>150</v>
      </c>
      <c r="J7" s="2"/>
      <c r="K7" s="5"/>
      <c r="L7" s="6"/>
      <c r="M7" s="112"/>
    </row>
    <row r="8" spans="1:18" x14ac:dyDescent="0.3">
      <c r="A8" s="11" t="s">
        <v>100</v>
      </c>
      <c r="B8" s="88">
        <v>231</v>
      </c>
      <c r="C8" s="60" t="s">
        <v>86</v>
      </c>
      <c r="D8" s="60" t="s">
        <v>87</v>
      </c>
      <c r="E8" s="60" t="s">
        <v>88</v>
      </c>
      <c r="F8" s="55"/>
      <c r="G8" s="55"/>
      <c r="H8" s="55"/>
      <c r="I8" s="55">
        <v>40</v>
      </c>
      <c r="J8" s="2"/>
      <c r="K8" s="19" t="s">
        <v>20</v>
      </c>
      <c r="L8" s="10"/>
      <c r="M8" s="113">
        <f>+M3+M5-M6</f>
        <v>13573.02</v>
      </c>
    </row>
    <row r="9" spans="1:18" x14ac:dyDescent="0.3">
      <c r="A9" s="11" t="s">
        <v>100</v>
      </c>
      <c r="B9" s="88">
        <v>232</v>
      </c>
      <c r="C9" s="122" t="s">
        <v>89</v>
      </c>
      <c r="D9" s="122" t="s">
        <v>90</v>
      </c>
      <c r="E9" s="89" t="s">
        <v>82</v>
      </c>
      <c r="F9" s="55"/>
      <c r="G9" s="55"/>
      <c r="H9" s="55"/>
      <c r="I9" s="55">
        <v>584.05999999999995</v>
      </c>
      <c r="J9" s="2"/>
      <c r="K9" s="82" t="s">
        <v>76</v>
      </c>
      <c r="L9" s="83"/>
      <c r="M9" s="114">
        <f>M3+M5-M6-M28</f>
        <v>13543.02</v>
      </c>
    </row>
    <row r="10" spans="1:18" x14ac:dyDescent="0.3">
      <c r="A10" s="11" t="s">
        <v>100</v>
      </c>
      <c r="B10" s="88">
        <v>233</v>
      </c>
      <c r="C10" s="122" t="s">
        <v>92</v>
      </c>
      <c r="D10" s="122" t="s">
        <v>95</v>
      </c>
      <c r="E10" s="88" t="s">
        <v>91</v>
      </c>
      <c r="F10" s="55"/>
      <c r="G10" s="55"/>
      <c r="H10" s="55"/>
      <c r="I10" s="55">
        <v>417.66</v>
      </c>
      <c r="J10" s="2"/>
      <c r="K10" s="25" t="s">
        <v>21</v>
      </c>
      <c r="L10" s="10"/>
      <c r="M10" s="115"/>
      <c r="O10" s="1"/>
    </row>
    <row r="11" spans="1:18" x14ac:dyDescent="0.3">
      <c r="A11" s="11" t="s">
        <v>100</v>
      </c>
      <c r="B11" s="88">
        <v>234</v>
      </c>
      <c r="C11" s="60" t="s">
        <v>93</v>
      </c>
      <c r="D11" s="60" t="s">
        <v>94</v>
      </c>
      <c r="E11" s="60" t="s">
        <v>91</v>
      </c>
      <c r="F11" s="55"/>
      <c r="G11" s="55"/>
      <c r="H11" s="55"/>
      <c r="I11" s="55">
        <v>104.42</v>
      </c>
      <c r="J11" s="2"/>
      <c r="K11" s="15"/>
      <c r="L11" s="16"/>
      <c r="M11" s="111"/>
    </row>
    <row r="12" spans="1:18" x14ac:dyDescent="0.3">
      <c r="A12" s="11" t="s">
        <v>124</v>
      </c>
      <c r="B12" s="60">
        <v>235</v>
      </c>
      <c r="C12" s="60" t="s">
        <v>92</v>
      </c>
      <c r="D12" s="122" t="s">
        <v>99</v>
      </c>
      <c r="E12" s="88" t="s">
        <v>91</v>
      </c>
      <c r="F12" s="55"/>
      <c r="G12" s="55"/>
      <c r="H12" s="55"/>
      <c r="I12" s="55">
        <v>417.66</v>
      </c>
      <c r="J12" s="2"/>
      <c r="K12" s="15"/>
      <c r="L12" s="16"/>
      <c r="M12" s="113"/>
    </row>
    <row r="13" spans="1:18" x14ac:dyDescent="0.3">
      <c r="A13" s="11" t="s">
        <v>124</v>
      </c>
      <c r="B13" s="60">
        <v>236</v>
      </c>
      <c r="C13" s="60" t="s">
        <v>93</v>
      </c>
      <c r="D13" s="60" t="s">
        <v>94</v>
      </c>
      <c r="E13" s="60" t="s">
        <v>91</v>
      </c>
      <c r="F13" s="55"/>
      <c r="G13" s="55"/>
      <c r="H13" s="55"/>
      <c r="I13" s="55">
        <v>104.42</v>
      </c>
      <c r="J13" s="2"/>
      <c r="K13" s="26" t="s">
        <v>23</v>
      </c>
      <c r="L13" s="27"/>
      <c r="M13" s="112"/>
      <c r="P13" s="12"/>
    </row>
    <row r="14" spans="1:18" x14ac:dyDescent="0.3">
      <c r="A14" s="11" t="s">
        <v>124</v>
      </c>
      <c r="B14" s="60">
        <v>237</v>
      </c>
      <c r="C14" s="60" t="s">
        <v>101</v>
      </c>
      <c r="D14" s="60" t="s">
        <v>102</v>
      </c>
      <c r="E14" s="88" t="s">
        <v>91</v>
      </c>
      <c r="F14" s="12"/>
      <c r="G14" s="12"/>
      <c r="H14" s="60"/>
      <c r="I14" s="55">
        <v>81</v>
      </c>
      <c r="J14" s="2"/>
      <c r="K14" s="45" t="s">
        <v>62</v>
      </c>
      <c r="L14" s="46"/>
      <c r="M14" s="113">
        <v>30</v>
      </c>
      <c r="P14" s="69"/>
      <c r="Q14" s="69"/>
    </row>
    <row r="15" spans="1:18" x14ac:dyDescent="0.3">
      <c r="A15" s="11" t="s">
        <v>112</v>
      </c>
      <c r="B15" s="88">
        <v>238</v>
      </c>
      <c r="C15" s="122" t="s">
        <v>92</v>
      </c>
      <c r="D15" s="122" t="s">
        <v>109</v>
      </c>
      <c r="E15" s="55"/>
      <c r="F15" s="55">
        <v>37</v>
      </c>
      <c r="G15" s="55"/>
      <c r="H15" s="55"/>
      <c r="I15" s="55">
        <v>37</v>
      </c>
      <c r="J15" s="2"/>
      <c r="K15" s="45"/>
      <c r="L15" s="46"/>
      <c r="M15" s="113"/>
      <c r="P15" s="69"/>
      <c r="Q15" s="69"/>
    </row>
    <row r="16" spans="1:18" x14ac:dyDescent="0.3">
      <c r="A16" s="11" t="s">
        <v>112</v>
      </c>
      <c r="B16" s="88">
        <v>239</v>
      </c>
      <c r="C16" s="122" t="s">
        <v>103</v>
      </c>
      <c r="D16" s="122" t="s">
        <v>104</v>
      </c>
      <c r="E16" s="22" t="s">
        <v>105</v>
      </c>
      <c r="F16" s="55">
        <v>239</v>
      </c>
      <c r="G16" s="55">
        <v>47.8</v>
      </c>
      <c r="H16" s="55"/>
      <c r="I16" s="55">
        <v>286.8</v>
      </c>
      <c r="J16" s="2"/>
      <c r="K16" s="72"/>
      <c r="L16" s="68"/>
      <c r="M16" s="113"/>
    </row>
    <row r="17" spans="1:14" x14ac:dyDescent="0.3">
      <c r="A17" s="11" t="s">
        <v>112</v>
      </c>
      <c r="B17" s="88">
        <v>240</v>
      </c>
      <c r="C17" s="122" t="s">
        <v>106</v>
      </c>
      <c r="D17" s="122" t="s">
        <v>56</v>
      </c>
      <c r="E17" s="55"/>
      <c r="F17" s="55">
        <v>38</v>
      </c>
      <c r="G17" s="55"/>
      <c r="H17" s="55"/>
      <c r="I17" s="55">
        <v>38</v>
      </c>
      <c r="J17" s="2"/>
      <c r="K17" s="72"/>
      <c r="L17" s="68"/>
      <c r="M17" s="113"/>
    </row>
    <row r="18" spans="1:14" x14ac:dyDescent="0.3">
      <c r="A18" s="11" t="s">
        <v>112</v>
      </c>
      <c r="B18" s="88">
        <v>241</v>
      </c>
      <c r="C18" s="122" t="s">
        <v>108</v>
      </c>
      <c r="D18" s="122" t="s">
        <v>60</v>
      </c>
      <c r="E18" s="55"/>
      <c r="F18" s="55">
        <v>109.5</v>
      </c>
      <c r="G18" s="55"/>
      <c r="H18" s="55"/>
      <c r="I18" s="55">
        <v>109.5</v>
      </c>
      <c r="J18" s="2"/>
      <c r="K18" s="15"/>
      <c r="L18" s="13"/>
      <c r="M18" s="113"/>
    </row>
    <row r="19" spans="1:14" x14ac:dyDescent="0.3">
      <c r="A19" s="11" t="s">
        <v>112</v>
      </c>
      <c r="B19" s="88">
        <v>242</v>
      </c>
      <c r="C19" s="130" t="s">
        <v>110</v>
      </c>
      <c r="D19" s="122" t="s">
        <v>123</v>
      </c>
      <c r="E19" s="123" t="s">
        <v>81</v>
      </c>
      <c r="F19" s="55"/>
      <c r="G19" s="55"/>
      <c r="H19" s="55"/>
      <c r="I19" s="55">
        <v>36</v>
      </c>
      <c r="J19" s="2"/>
      <c r="K19" s="15"/>
      <c r="L19" s="12"/>
      <c r="M19" s="113"/>
      <c r="N19" t="s">
        <v>9</v>
      </c>
    </row>
    <row r="20" spans="1:14" x14ac:dyDescent="0.3">
      <c r="A20" s="11" t="s">
        <v>122</v>
      </c>
      <c r="B20" s="88">
        <v>243</v>
      </c>
      <c r="C20" s="122" t="s">
        <v>92</v>
      </c>
      <c r="D20" s="122" t="s">
        <v>121</v>
      </c>
      <c r="E20" s="88" t="s">
        <v>91</v>
      </c>
      <c r="F20" s="55"/>
      <c r="G20" s="55"/>
      <c r="H20" s="55"/>
      <c r="I20" s="55">
        <v>417.66</v>
      </c>
      <c r="J20" s="2"/>
      <c r="K20" s="23"/>
      <c r="L20" s="6"/>
      <c r="M20" s="116"/>
    </row>
    <row r="21" spans="1:14" x14ac:dyDescent="0.3">
      <c r="A21" s="11" t="s">
        <v>122</v>
      </c>
      <c r="B21" s="88">
        <v>244</v>
      </c>
      <c r="C21" s="60" t="s">
        <v>93</v>
      </c>
      <c r="D21" s="60" t="s">
        <v>94</v>
      </c>
      <c r="E21" s="60" t="s">
        <v>91</v>
      </c>
      <c r="F21" s="55"/>
      <c r="G21" s="55"/>
      <c r="H21" s="55"/>
      <c r="I21" s="55">
        <v>104.42</v>
      </c>
      <c r="J21" s="2"/>
      <c r="K21" s="62"/>
      <c r="L21" s="90"/>
      <c r="M21" s="117"/>
    </row>
    <row r="22" spans="1:14" x14ac:dyDescent="0.3">
      <c r="A22" s="11" t="s">
        <v>122</v>
      </c>
      <c r="B22" s="60">
        <v>245</v>
      </c>
      <c r="C22" s="60" t="s">
        <v>101</v>
      </c>
      <c r="D22" s="60" t="s">
        <v>119</v>
      </c>
      <c r="E22" s="60" t="s">
        <v>91</v>
      </c>
      <c r="F22" s="60"/>
      <c r="G22" s="60"/>
      <c r="H22" s="60"/>
      <c r="I22" s="138">
        <v>24</v>
      </c>
      <c r="J22" s="2"/>
      <c r="K22" s="19"/>
      <c r="M22" s="112"/>
    </row>
    <row r="23" spans="1:14" x14ac:dyDescent="0.3">
      <c r="A23" s="11" t="s">
        <v>122</v>
      </c>
      <c r="B23" s="60">
        <v>246</v>
      </c>
      <c r="C23" s="60" t="s">
        <v>101</v>
      </c>
      <c r="D23" s="122" t="s">
        <v>118</v>
      </c>
      <c r="E23" s="60" t="s">
        <v>91</v>
      </c>
      <c r="F23" s="60"/>
      <c r="G23" s="60"/>
      <c r="H23" s="60"/>
      <c r="I23" s="137">
        <v>108</v>
      </c>
      <c r="K23" s="19"/>
      <c r="M23" s="112"/>
    </row>
    <row r="24" spans="1:14" x14ac:dyDescent="0.3">
      <c r="A24" s="11" t="s">
        <v>131</v>
      </c>
      <c r="B24" s="60">
        <v>247</v>
      </c>
      <c r="C24" s="122" t="s">
        <v>92</v>
      </c>
      <c r="D24" s="122" t="s">
        <v>127</v>
      </c>
      <c r="E24" s="88" t="s">
        <v>91</v>
      </c>
      <c r="F24" s="55"/>
      <c r="G24" s="55"/>
      <c r="H24" s="55"/>
      <c r="I24" s="55">
        <v>417.66</v>
      </c>
      <c r="J24" s="2"/>
      <c r="K24" s="24" t="s">
        <v>50</v>
      </c>
      <c r="L24" s="64"/>
      <c r="M24" s="113"/>
    </row>
    <row r="25" spans="1:14" x14ac:dyDescent="0.3">
      <c r="A25" s="11" t="s">
        <v>131</v>
      </c>
      <c r="B25" s="60">
        <v>248</v>
      </c>
      <c r="C25" s="60" t="s">
        <v>93</v>
      </c>
      <c r="D25" s="60" t="s">
        <v>94</v>
      </c>
      <c r="E25" s="60" t="s">
        <v>91</v>
      </c>
      <c r="F25" s="55"/>
      <c r="G25" s="55"/>
      <c r="H25" s="55"/>
      <c r="I25" s="55">
        <v>104.42</v>
      </c>
      <c r="J25" s="2"/>
      <c r="K25" s="23" t="s">
        <v>51</v>
      </c>
      <c r="L25" s="10">
        <v>227</v>
      </c>
      <c r="M25" s="118">
        <f>SUM(M14:M24)</f>
        <v>30</v>
      </c>
    </row>
    <row r="26" spans="1:14" x14ac:dyDescent="0.3">
      <c r="A26" s="11" t="s">
        <v>131</v>
      </c>
      <c r="B26" s="60" t="s">
        <v>133</v>
      </c>
      <c r="C26" s="134" t="s">
        <v>132</v>
      </c>
      <c r="D26" s="134" t="s">
        <v>130</v>
      </c>
      <c r="E26" s="60"/>
      <c r="F26" s="60"/>
      <c r="G26" s="60"/>
      <c r="H26" s="60"/>
      <c r="I26" s="60">
        <v>0</v>
      </c>
      <c r="J26" s="2"/>
      <c r="K26" s="23"/>
      <c r="L26" s="42"/>
      <c r="M26" s="119"/>
    </row>
    <row r="27" spans="1:14" x14ac:dyDescent="0.3">
      <c r="C27" s="56"/>
      <c r="D27" s="56"/>
      <c r="E27" s="56"/>
      <c r="F27" s="56"/>
      <c r="G27" s="56"/>
      <c r="I27" s="56"/>
      <c r="J27" s="2"/>
      <c r="K27" s="24" t="s">
        <v>10</v>
      </c>
      <c r="L27" s="20"/>
      <c r="M27" s="112"/>
    </row>
    <row r="28" spans="1:14" x14ac:dyDescent="0.3">
      <c r="A28" s="29" t="s">
        <v>12</v>
      </c>
      <c r="B28" s="91"/>
      <c r="C28" s="29"/>
      <c r="D28" s="29"/>
      <c r="E28" s="29"/>
      <c r="F28" s="30"/>
      <c r="G28" s="30"/>
      <c r="H28" s="57"/>
      <c r="I28" s="125">
        <f>SUM(I4:I27)</f>
        <v>3965.73</v>
      </c>
      <c r="K28" s="24" t="s">
        <v>11</v>
      </c>
      <c r="L28" s="20"/>
      <c r="M28" s="115">
        <v>30</v>
      </c>
    </row>
    <row r="29" spans="1:14" x14ac:dyDescent="0.3">
      <c r="A29" s="2" t="s">
        <v>13</v>
      </c>
      <c r="F29" s="31"/>
      <c r="G29" s="31"/>
      <c r="H29" s="58"/>
      <c r="J29" s="2"/>
      <c r="K29" s="19"/>
      <c r="M29" s="112"/>
    </row>
    <row r="30" spans="1:14" x14ac:dyDescent="0.3">
      <c r="A30" s="1" t="s">
        <v>70</v>
      </c>
      <c r="F30" s="31"/>
      <c r="G30" s="31"/>
      <c r="H30" s="58"/>
      <c r="J30" s="2"/>
      <c r="K30" s="21"/>
      <c r="M30" s="117"/>
    </row>
    <row r="31" spans="1:14" x14ac:dyDescent="0.3">
      <c r="A31" s="32" t="s">
        <v>71</v>
      </c>
      <c r="B31" s="92"/>
      <c r="C31" s="33"/>
      <c r="D31" s="12"/>
      <c r="E31" s="12"/>
      <c r="F31" s="34"/>
      <c r="G31" s="34"/>
      <c r="H31" s="59"/>
      <c r="I31" s="98">
        <v>2513</v>
      </c>
      <c r="J31" s="2"/>
      <c r="K31" s="21"/>
      <c r="M31" s="117"/>
    </row>
    <row r="32" spans="1:14" x14ac:dyDescent="0.3">
      <c r="A32" s="32" t="s">
        <v>72</v>
      </c>
      <c r="B32" s="92"/>
      <c r="C32" s="33"/>
      <c r="D32" s="12"/>
      <c r="E32" s="12"/>
      <c r="F32" s="34"/>
      <c r="G32" s="34"/>
      <c r="H32" s="59"/>
      <c r="I32" s="98">
        <v>2513</v>
      </c>
      <c r="J32" s="2"/>
      <c r="K32" s="21"/>
      <c r="M32" s="117"/>
    </row>
    <row r="33" spans="1:13" x14ac:dyDescent="0.3">
      <c r="A33" s="12" t="s">
        <v>125</v>
      </c>
      <c r="I33" s="98">
        <v>1000</v>
      </c>
      <c r="J33" s="2"/>
      <c r="K33" s="21"/>
      <c r="M33" s="117"/>
    </row>
    <row r="34" spans="1:13" x14ac:dyDescent="0.3">
      <c r="A34" s="84" t="s">
        <v>126</v>
      </c>
      <c r="B34" s="60"/>
      <c r="C34" s="12"/>
      <c r="D34" s="12"/>
      <c r="E34" s="12"/>
      <c r="F34" s="12"/>
      <c r="G34" s="12"/>
      <c r="H34" s="60"/>
      <c r="I34" s="98">
        <v>1500</v>
      </c>
      <c r="J34" s="2"/>
      <c r="K34" s="21"/>
      <c r="M34" s="117"/>
    </row>
    <row r="35" spans="1:13" x14ac:dyDescent="0.3">
      <c r="A35" s="32"/>
      <c r="B35" s="60"/>
      <c r="C35" s="12"/>
      <c r="D35" s="12"/>
      <c r="E35" s="12"/>
      <c r="F35" s="12"/>
      <c r="G35" s="12"/>
      <c r="H35" s="60"/>
      <c r="I35" s="98"/>
      <c r="J35" s="2"/>
      <c r="K35" s="25" t="s">
        <v>16</v>
      </c>
      <c r="L35" s="39"/>
      <c r="M35" s="112"/>
    </row>
    <row r="36" spans="1:13" x14ac:dyDescent="0.3">
      <c r="A36" s="32"/>
      <c r="B36" s="92"/>
      <c r="C36" s="33"/>
      <c r="D36" s="12"/>
      <c r="E36" s="12"/>
      <c r="F36" s="34"/>
      <c r="G36" s="34"/>
      <c r="H36" s="59"/>
      <c r="I36" s="98"/>
      <c r="J36" s="2"/>
      <c r="K36" s="26"/>
      <c r="L36" s="27"/>
      <c r="M36" s="112"/>
    </row>
    <row r="37" spans="1:13" x14ac:dyDescent="0.3">
      <c r="A37" s="12"/>
      <c r="B37" s="92"/>
      <c r="C37" s="33"/>
      <c r="D37" s="12"/>
      <c r="E37" s="12"/>
      <c r="F37" s="34"/>
      <c r="G37" s="34"/>
      <c r="H37" s="59"/>
      <c r="I37" s="98"/>
      <c r="J37" s="2"/>
      <c r="K37" s="26"/>
      <c r="L37" s="27"/>
      <c r="M37" s="112"/>
    </row>
    <row r="38" spans="1:13" x14ac:dyDescent="0.3">
      <c r="A38" s="12"/>
      <c r="B38" s="60"/>
      <c r="C38" s="12"/>
      <c r="D38" s="12"/>
      <c r="E38" s="12"/>
      <c r="F38" s="12"/>
      <c r="G38" s="12"/>
      <c r="H38" s="60"/>
      <c r="I38" s="98"/>
      <c r="J38" s="2"/>
      <c r="K38" s="26"/>
      <c r="L38" s="27"/>
      <c r="M38" s="112"/>
    </row>
    <row r="39" spans="1:13" x14ac:dyDescent="0.3">
      <c r="A39" s="36" t="s">
        <v>15</v>
      </c>
      <c r="B39" s="93"/>
      <c r="C39" s="37"/>
      <c r="D39" s="37"/>
      <c r="E39" s="37"/>
      <c r="F39" s="38"/>
      <c r="G39" s="38"/>
      <c r="H39" s="61"/>
      <c r="I39" s="121">
        <f>SUM(I31:I34)</f>
        <v>7526</v>
      </c>
      <c r="J39" s="2"/>
      <c r="K39" s="26" t="s">
        <v>17</v>
      </c>
      <c r="L39" s="39"/>
      <c r="M39" s="112"/>
    </row>
    <row r="40" spans="1:13" x14ac:dyDescent="0.3">
      <c r="A40" s="64"/>
      <c r="D40" s="73"/>
      <c r="J40" s="2"/>
      <c r="K40" s="19"/>
      <c r="L40" s="10"/>
      <c r="M40" s="112"/>
    </row>
    <row r="41" spans="1:13" ht="15" thickBot="1" x14ac:dyDescent="0.35">
      <c r="E41" s="12"/>
      <c r="F41" s="14"/>
      <c r="G41" s="14"/>
      <c r="H41" s="55"/>
      <c r="I41" s="132">
        <f>I39-I28</f>
        <v>3560.27</v>
      </c>
      <c r="J41" s="2"/>
      <c r="K41" s="28" t="s">
        <v>18</v>
      </c>
      <c r="L41" s="43"/>
      <c r="M41" s="120"/>
    </row>
    <row r="42" spans="1:13" ht="15" thickBot="1" x14ac:dyDescent="0.35">
      <c r="A42" s="135" t="s">
        <v>134</v>
      </c>
      <c r="B42" s="136"/>
      <c r="C42" s="75"/>
      <c r="D42" s="75"/>
      <c r="E42" s="12"/>
      <c r="F42" s="14"/>
      <c r="G42" s="14"/>
      <c r="H42" s="55"/>
      <c r="I42" s="9"/>
      <c r="J42" s="2"/>
    </row>
    <row r="43" spans="1:13" x14ac:dyDescent="0.3">
      <c r="A43" s="11"/>
      <c r="B43" s="89"/>
      <c r="C43" s="13"/>
      <c r="D43" s="13"/>
      <c r="E43" s="7"/>
      <c r="F43" s="14"/>
      <c r="G43" s="14"/>
      <c r="H43" s="55"/>
      <c r="I43" s="9"/>
      <c r="J43" s="2"/>
      <c r="K43" s="35" t="s">
        <v>14</v>
      </c>
      <c r="L43" s="4"/>
      <c r="M43" s="49"/>
    </row>
    <row r="44" spans="1:13" x14ac:dyDescent="0.3">
      <c r="A44" s="13"/>
      <c r="B44" s="89"/>
      <c r="C44" s="12"/>
      <c r="D44" s="12"/>
      <c r="E44" s="52"/>
      <c r="F44" s="14"/>
      <c r="G44" s="14"/>
      <c r="H44" s="55"/>
      <c r="I44" s="9"/>
      <c r="J44" s="2"/>
      <c r="K44" s="19"/>
      <c r="L44" s="10"/>
      <c r="M44" s="48"/>
    </row>
    <row r="45" spans="1:13" x14ac:dyDescent="0.3">
      <c r="A45" s="11"/>
      <c r="B45" s="89"/>
      <c r="C45" s="12"/>
      <c r="D45" s="12"/>
      <c r="E45" s="12"/>
      <c r="F45" s="12"/>
      <c r="G45" s="34"/>
      <c r="H45" s="55"/>
      <c r="I45" s="9"/>
      <c r="J45" s="2"/>
      <c r="K45" s="65" t="s">
        <v>24</v>
      </c>
      <c r="L45" s="66"/>
      <c r="M45" s="67"/>
    </row>
    <row r="46" spans="1:13" x14ac:dyDescent="0.3">
      <c r="A46" s="11"/>
      <c r="B46" s="89"/>
      <c r="C46" s="12"/>
      <c r="D46" s="12"/>
      <c r="E46" s="87"/>
      <c r="F46" s="12"/>
      <c r="G46" s="12"/>
      <c r="H46" s="60"/>
      <c r="K46" s="127" t="s">
        <v>22</v>
      </c>
      <c r="L46" s="128"/>
      <c r="M46" s="129"/>
    </row>
    <row r="47" spans="1:13" x14ac:dyDescent="0.3">
      <c r="A47" s="11"/>
      <c r="B47" s="89"/>
      <c r="C47" s="12"/>
      <c r="D47" s="12"/>
      <c r="E47" s="12"/>
      <c r="F47" s="14"/>
      <c r="G47" s="14"/>
      <c r="H47" s="55"/>
      <c r="I47" s="9"/>
      <c r="J47" s="2"/>
      <c r="K47" s="24"/>
      <c r="L47" s="20"/>
      <c r="M47" s="48"/>
    </row>
    <row r="48" spans="1:13" ht="15" thickBot="1" x14ac:dyDescent="0.35">
      <c r="A48" s="11"/>
      <c r="B48" s="89"/>
      <c r="J48" s="2"/>
      <c r="K48" s="40" t="str">
        <f>'[1]Receipts &amp; Payments 2016-17'!K48</f>
        <v>Authorised under Section 137</v>
      </c>
      <c r="L48" s="44"/>
      <c r="M48" s="50"/>
    </row>
    <row r="49" spans="1:16" x14ac:dyDescent="0.3">
      <c r="J49" s="2"/>
    </row>
    <row r="50" spans="1:16" x14ac:dyDescent="0.3">
      <c r="J50" s="2" t="s">
        <v>9</v>
      </c>
    </row>
    <row r="51" spans="1:16" x14ac:dyDescent="0.3">
      <c r="J51" s="2"/>
    </row>
    <row r="52" spans="1:16" x14ac:dyDescent="0.3">
      <c r="J52" s="2"/>
    </row>
    <row r="53" spans="1:16" x14ac:dyDescent="0.3">
      <c r="J53" s="2"/>
    </row>
    <row r="54" spans="1:16" x14ac:dyDescent="0.3">
      <c r="J54" s="2"/>
    </row>
    <row r="55" spans="1:16" x14ac:dyDescent="0.3">
      <c r="J55" s="2"/>
    </row>
    <row r="56" spans="1:16" x14ac:dyDescent="0.3">
      <c r="J56" s="2"/>
    </row>
    <row r="57" spans="1:16" x14ac:dyDescent="0.3">
      <c r="J57" s="2"/>
      <c r="O57" t="s">
        <v>9</v>
      </c>
      <c r="P57" t="s">
        <v>9</v>
      </c>
    </row>
    <row r="58" spans="1:16" x14ac:dyDescent="0.3">
      <c r="J58" s="2"/>
      <c r="O58" t="s">
        <v>9</v>
      </c>
      <c r="P58" t="s">
        <v>9</v>
      </c>
    </row>
    <row r="59" spans="1:16" x14ac:dyDescent="0.3">
      <c r="J59" s="2"/>
      <c r="N59" t="s">
        <v>9</v>
      </c>
      <c r="O59" t="s">
        <v>9</v>
      </c>
      <c r="P59" t="s">
        <v>9</v>
      </c>
    </row>
    <row r="60" spans="1:16" x14ac:dyDescent="0.3">
      <c r="O60" t="s">
        <v>19</v>
      </c>
      <c r="P60" t="s">
        <v>9</v>
      </c>
    </row>
    <row r="61" spans="1:16" x14ac:dyDescent="0.3">
      <c r="O61" t="s">
        <v>9</v>
      </c>
    </row>
    <row r="62" spans="1:16" x14ac:dyDescent="0.3">
      <c r="K62" s="39"/>
      <c r="L62" s="39"/>
      <c r="M62" s="51"/>
    </row>
    <row r="63" spans="1:16" x14ac:dyDescent="0.3">
      <c r="A63" s="1"/>
      <c r="E63" s="8"/>
    </row>
    <row r="64" spans="1:16" x14ac:dyDescent="0.3">
      <c r="F64" s="31" t="s">
        <v>9</v>
      </c>
      <c r="G64" s="31"/>
      <c r="H64" s="58"/>
    </row>
  </sheetData>
  <pageMargins left="0" right="0" top="0" bottom="0" header="0" footer="0"/>
  <pageSetup paperSize="9" scale="7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opLeftCell="A4" workbookViewId="0">
      <selection activeCell="J15" sqref="J15"/>
    </sheetView>
  </sheetViews>
  <sheetFormatPr defaultRowHeight="14.4" x14ac:dyDescent="0.3"/>
  <cols>
    <col min="1" max="1" width="41.33203125" customWidth="1"/>
    <col min="2" max="2" width="9.109375" bestFit="1" customWidth="1"/>
    <col min="4" max="4" width="37.6640625" customWidth="1"/>
    <col min="6" max="6" width="10" bestFit="1" customWidth="1"/>
    <col min="7" max="7" width="12.88671875" customWidth="1"/>
    <col min="8" max="8" width="38" customWidth="1"/>
    <col min="9" max="9" width="9.33203125" customWidth="1"/>
    <col min="10" max="10" width="20.44140625" customWidth="1"/>
    <col min="14" max="14" width="2.44140625" customWidth="1"/>
    <col min="15" max="15" width="1.5546875" customWidth="1"/>
  </cols>
  <sheetData>
    <row r="1" spans="1:12" ht="24.75" x14ac:dyDescent="0.5">
      <c r="A1" s="81" t="s">
        <v>73</v>
      </c>
    </row>
    <row r="3" spans="1:12" ht="15" x14ac:dyDescent="0.25">
      <c r="A3" s="64" t="s">
        <v>26</v>
      </c>
      <c r="D3" s="64" t="s">
        <v>27</v>
      </c>
      <c r="H3" s="64" t="s">
        <v>28</v>
      </c>
    </row>
    <row r="4" spans="1:12" ht="15" x14ac:dyDescent="0.25">
      <c r="F4" s="31"/>
    </row>
    <row r="5" spans="1:12" ht="15" x14ac:dyDescent="0.25">
      <c r="A5" s="85" t="s">
        <v>53</v>
      </c>
      <c r="B5" s="96">
        <v>2513</v>
      </c>
      <c r="D5" s="12" t="s">
        <v>29</v>
      </c>
      <c r="E5" s="12"/>
      <c r="F5" s="98">
        <v>584.05999999999995</v>
      </c>
      <c r="G5" s="10"/>
      <c r="H5" s="80" t="s">
        <v>68</v>
      </c>
      <c r="I5" s="104">
        <v>9982.75</v>
      </c>
    </row>
    <row r="6" spans="1:12" ht="15" x14ac:dyDescent="0.25">
      <c r="A6" s="85" t="s">
        <v>107</v>
      </c>
      <c r="B6" s="96">
        <v>2513</v>
      </c>
      <c r="D6" s="12" t="s">
        <v>30</v>
      </c>
      <c r="E6" s="12"/>
      <c r="F6" s="98">
        <v>105</v>
      </c>
      <c r="G6" s="10"/>
      <c r="H6" s="16"/>
      <c r="I6" s="105"/>
    </row>
    <row r="7" spans="1:12" ht="15" x14ac:dyDescent="0.25">
      <c r="A7" s="85" t="s">
        <v>125</v>
      </c>
      <c r="B7" s="97">
        <v>1000</v>
      </c>
      <c r="D7" s="12" t="s">
        <v>47</v>
      </c>
      <c r="E7" s="12"/>
      <c r="F7" s="98">
        <v>0</v>
      </c>
      <c r="G7" s="10"/>
      <c r="H7" s="16"/>
      <c r="I7" s="106"/>
    </row>
    <row r="8" spans="1:12" ht="15" x14ac:dyDescent="0.25">
      <c r="A8" s="85" t="s">
        <v>126</v>
      </c>
      <c r="B8" s="97">
        <v>1500</v>
      </c>
      <c r="D8" s="12" t="s">
        <v>31</v>
      </c>
      <c r="E8" s="12"/>
      <c r="F8" s="98">
        <v>286.8</v>
      </c>
      <c r="G8" s="10"/>
      <c r="H8" s="18"/>
      <c r="I8" s="107"/>
    </row>
    <row r="9" spans="1:12" ht="15" x14ac:dyDescent="0.25">
      <c r="A9" s="32"/>
      <c r="B9" s="97"/>
      <c r="D9" s="12" t="s">
        <v>54</v>
      </c>
      <c r="E9" s="12"/>
      <c r="F9" s="98">
        <v>37</v>
      </c>
      <c r="I9" s="95"/>
    </row>
    <row r="10" spans="1:12" ht="15" x14ac:dyDescent="0.25">
      <c r="B10" s="98"/>
      <c r="D10" s="12" t="s">
        <v>80</v>
      </c>
      <c r="E10" s="12"/>
      <c r="F10" s="98">
        <v>33</v>
      </c>
      <c r="H10" t="s">
        <v>32</v>
      </c>
      <c r="I10" s="101">
        <f>+F28</f>
        <v>3560.27</v>
      </c>
    </row>
    <row r="11" spans="1:12" ht="15" x14ac:dyDescent="0.25">
      <c r="B11" s="98"/>
      <c r="D11" s="12" t="s">
        <v>55</v>
      </c>
      <c r="E11" s="12"/>
      <c r="F11" s="98">
        <v>0</v>
      </c>
      <c r="H11" s="78" t="s">
        <v>120</v>
      </c>
      <c r="I11" s="108">
        <f>I5+I10</f>
        <v>13543.02</v>
      </c>
    </row>
    <row r="12" spans="1:12" ht="15" x14ac:dyDescent="0.25">
      <c r="B12" s="98"/>
      <c r="D12" s="12" t="s">
        <v>57</v>
      </c>
      <c r="E12" s="12"/>
      <c r="F12" s="98">
        <v>0</v>
      </c>
      <c r="I12" s="95"/>
    </row>
    <row r="13" spans="1:12" ht="15" x14ac:dyDescent="0.25">
      <c r="B13" s="98"/>
      <c r="D13" s="12" t="s">
        <v>58</v>
      </c>
      <c r="E13" s="12"/>
      <c r="F13" s="98">
        <v>150</v>
      </c>
      <c r="I13" s="95"/>
    </row>
    <row r="14" spans="1:12" x14ac:dyDescent="0.3">
      <c r="B14" s="98"/>
      <c r="D14" s="12" t="s">
        <v>33</v>
      </c>
      <c r="E14" s="12"/>
      <c r="F14" s="98">
        <v>426.05</v>
      </c>
      <c r="H14" t="s">
        <v>111</v>
      </c>
      <c r="I14" s="95"/>
    </row>
    <row r="15" spans="1:12" x14ac:dyDescent="0.3">
      <c r="B15" s="98"/>
      <c r="D15" s="12" t="s">
        <v>49</v>
      </c>
      <c r="E15" s="12"/>
      <c r="F15" s="98">
        <v>0</v>
      </c>
      <c r="I15" s="95"/>
      <c r="L15" s="11"/>
    </row>
    <row r="16" spans="1:12" x14ac:dyDescent="0.3">
      <c r="B16" s="98"/>
      <c r="D16" s="12" t="s">
        <v>52</v>
      </c>
      <c r="E16" s="12"/>
      <c r="F16" s="98">
        <v>0</v>
      </c>
      <c r="I16" s="95"/>
      <c r="L16" s="11"/>
    </row>
    <row r="17" spans="1:20" x14ac:dyDescent="0.3">
      <c r="B17" s="98"/>
      <c r="D17" s="12" t="s">
        <v>56</v>
      </c>
      <c r="E17" s="12"/>
      <c r="F17" s="98">
        <v>146</v>
      </c>
      <c r="I17" s="95"/>
      <c r="L17" s="11"/>
    </row>
    <row r="18" spans="1:20" x14ac:dyDescent="0.3">
      <c r="B18" s="98"/>
      <c r="D18" s="12" t="s">
        <v>66</v>
      </c>
      <c r="E18" s="12"/>
      <c r="F18" s="98">
        <v>0</v>
      </c>
      <c r="I18" s="95"/>
      <c r="L18" s="11"/>
    </row>
    <row r="19" spans="1:20" x14ac:dyDescent="0.3">
      <c r="B19" s="98"/>
      <c r="D19" s="12" t="s">
        <v>59</v>
      </c>
      <c r="E19" s="12"/>
      <c r="F19" s="98">
        <v>0</v>
      </c>
      <c r="I19" s="95"/>
      <c r="L19" s="11"/>
    </row>
    <row r="20" spans="1:20" x14ac:dyDescent="0.3">
      <c r="B20" s="98"/>
      <c r="D20" s="12" t="s">
        <v>60</v>
      </c>
      <c r="E20" s="12"/>
      <c r="F20" s="98">
        <v>109.5</v>
      </c>
      <c r="I20" s="95"/>
      <c r="L20" s="11"/>
      <c r="M20" s="88"/>
      <c r="N20" s="122"/>
      <c r="O20" s="122"/>
      <c r="P20" s="89"/>
      <c r="Q20" s="55"/>
      <c r="R20" s="55"/>
      <c r="S20" s="55"/>
      <c r="T20" s="55"/>
    </row>
    <row r="21" spans="1:20" ht="15" x14ac:dyDescent="0.25">
      <c r="B21" s="98"/>
      <c r="D21" s="12" t="s">
        <v>61</v>
      </c>
      <c r="E21" s="12"/>
      <c r="F21" s="98">
        <v>0</v>
      </c>
      <c r="I21" s="95"/>
      <c r="L21" s="11"/>
      <c r="M21" s="88"/>
      <c r="N21" s="122"/>
      <c r="O21" s="122"/>
      <c r="P21" s="124"/>
      <c r="Q21" s="55"/>
      <c r="R21" s="55"/>
      <c r="S21" s="55"/>
      <c r="T21" s="55"/>
    </row>
    <row r="22" spans="1:20" x14ac:dyDescent="0.3">
      <c r="B22" s="98"/>
      <c r="D22" s="70" t="s">
        <v>34</v>
      </c>
      <c r="E22" s="76"/>
      <c r="F22" s="99">
        <f>SUM(F5:F21)</f>
        <v>1877.4099999999999</v>
      </c>
      <c r="I22" s="101"/>
      <c r="K22" s="69"/>
    </row>
    <row r="23" spans="1:20" x14ac:dyDescent="0.3">
      <c r="B23" s="98"/>
      <c r="E23" s="12"/>
      <c r="F23" s="98"/>
      <c r="I23" s="100"/>
      <c r="K23" s="70"/>
    </row>
    <row r="24" spans="1:20" x14ac:dyDescent="0.3">
      <c r="B24" s="98"/>
      <c r="D24" t="s">
        <v>35</v>
      </c>
      <c r="E24" s="12"/>
      <c r="F24" s="98">
        <v>1670.64</v>
      </c>
      <c r="H24" s="74" t="s">
        <v>48</v>
      </c>
      <c r="I24" s="95"/>
    </row>
    <row r="25" spans="1:20" x14ac:dyDescent="0.3">
      <c r="B25" s="98"/>
      <c r="D25" t="s">
        <v>36</v>
      </c>
      <c r="E25" s="63"/>
      <c r="F25" s="98">
        <v>417.68</v>
      </c>
      <c r="H25" s="79" t="s">
        <v>63</v>
      </c>
      <c r="I25" s="109">
        <v>2771.2</v>
      </c>
    </row>
    <row r="26" spans="1:20" x14ac:dyDescent="0.3">
      <c r="B26" s="98"/>
      <c r="D26" t="s">
        <v>37</v>
      </c>
      <c r="E26" s="12"/>
      <c r="F26" s="102">
        <f>F24+F25</f>
        <v>2088.3200000000002</v>
      </c>
      <c r="H26" s="79" t="s">
        <v>64</v>
      </c>
      <c r="I26" s="110">
        <v>200</v>
      </c>
    </row>
    <row r="27" spans="1:20" x14ac:dyDescent="0.3">
      <c r="A27" s="64" t="s">
        <v>38</v>
      </c>
      <c r="B27" s="99">
        <f>SUM(B5:B22)</f>
        <v>7526</v>
      </c>
      <c r="D27" s="64" t="s">
        <v>39</v>
      </c>
      <c r="E27" s="75"/>
      <c r="F27" s="99">
        <f>SUM(F26,F22)</f>
        <v>3965.73</v>
      </c>
      <c r="H27" s="86" t="s">
        <v>65</v>
      </c>
      <c r="I27" s="126">
        <v>500</v>
      </c>
    </row>
    <row r="28" spans="1:20" x14ac:dyDescent="0.3">
      <c r="B28" s="77"/>
      <c r="D28" t="s">
        <v>40</v>
      </c>
      <c r="E28" s="12"/>
      <c r="F28" s="102">
        <f>+B27-F27</f>
        <v>3560.27</v>
      </c>
      <c r="H28" s="79" t="s">
        <v>98</v>
      </c>
      <c r="I28" s="131">
        <v>500</v>
      </c>
    </row>
    <row r="29" spans="1:20" x14ac:dyDescent="0.3">
      <c r="A29" t="s">
        <v>41</v>
      </c>
      <c r="B29" s="103">
        <f>SUM(B27:B28)</f>
        <v>7526</v>
      </c>
      <c r="E29" s="12"/>
      <c r="F29" s="103">
        <f>SUM(F27:F28)</f>
        <v>7526</v>
      </c>
      <c r="H29" s="79" t="s">
        <v>128</v>
      </c>
      <c r="I29" s="110">
        <v>1000</v>
      </c>
    </row>
    <row r="30" spans="1:20" x14ac:dyDescent="0.3">
      <c r="B30" s="103"/>
      <c r="E30" s="12"/>
      <c r="F30" s="103"/>
      <c r="H30" s="79" t="s">
        <v>126</v>
      </c>
      <c r="I30" s="110">
        <v>1500</v>
      </c>
    </row>
    <row r="31" spans="1:20" x14ac:dyDescent="0.3">
      <c r="B31" s="103"/>
      <c r="E31" s="12"/>
      <c r="F31" s="103"/>
      <c r="H31" s="79" t="s">
        <v>129</v>
      </c>
      <c r="I31" s="110">
        <v>7071.82</v>
      </c>
    </row>
    <row r="32" spans="1:20" x14ac:dyDescent="0.3">
      <c r="B32" s="12"/>
      <c r="H32" s="78" t="s">
        <v>120</v>
      </c>
      <c r="I32" s="108">
        <f>I25+I26+I27+I28+I29+I30+I31</f>
        <v>13543.02</v>
      </c>
    </row>
  </sheetData>
  <pageMargins left="0.7" right="0.7" top="0.75" bottom="0.75" header="0.3" footer="0.3"/>
  <pageSetup paperSize="9" scale="7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workbookViewId="0">
      <selection activeCell="A22" sqref="A22"/>
    </sheetView>
  </sheetViews>
  <sheetFormatPr defaultRowHeight="14.4" x14ac:dyDescent="0.3"/>
  <cols>
    <col min="1" max="1" width="63.33203125" customWidth="1"/>
    <col min="2" max="2" width="53" customWidth="1"/>
    <col min="3" max="3" width="12.33203125" customWidth="1"/>
  </cols>
  <sheetData>
    <row r="1" spans="1:7" ht="15" x14ac:dyDescent="0.25">
      <c r="A1" s="64" t="s">
        <v>42</v>
      </c>
    </row>
    <row r="3" spans="1:7" ht="15" x14ac:dyDescent="0.25">
      <c r="A3" t="s">
        <v>74</v>
      </c>
      <c r="G3" s="9"/>
    </row>
    <row r="4" spans="1:7" ht="15" x14ac:dyDescent="0.25">
      <c r="G4" s="9"/>
    </row>
    <row r="5" spans="1:7" ht="15" x14ac:dyDescent="0.25">
      <c r="A5" t="s">
        <v>75</v>
      </c>
      <c r="G5" s="14"/>
    </row>
    <row r="6" spans="1:7" ht="15" x14ac:dyDescent="0.25">
      <c r="B6" t="s">
        <v>9</v>
      </c>
      <c r="G6" s="9"/>
    </row>
    <row r="7" spans="1:7" x14ac:dyDescent="0.3">
      <c r="C7" s="47" t="s">
        <v>43</v>
      </c>
      <c r="G7" s="9"/>
    </row>
    <row r="8" spans="1:7" ht="15" x14ac:dyDescent="0.25">
      <c r="A8" t="s">
        <v>114</v>
      </c>
      <c r="B8" s="64" t="s">
        <v>115</v>
      </c>
      <c r="C8" s="94">
        <v>13543.02</v>
      </c>
      <c r="G8" s="9"/>
    </row>
    <row r="9" spans="1:7" ht="15" x14ac:dyDescent="0.25">
      <c r="C9" s="95"/>
      <c r="G9" s="9"/>
    </row>
    <row r="10" spans="1:7" ht="15" x14ac:dyDescent="0.25">
      <c r="A10" t="s">
        <v>44</v>
      </c>
      <c r="B10" t="s">
        <v>116</v>
      </c>
      <c r="C10" s="95">
        <v>9982.75</v>
      </c>
      <c r="G10" s="9"/>
    </row>
    <row r="11" spans="1:7" ht="15" x14ac:dyDescent="0.25">
      <c r="B11" t="s">
        <v>45</v>
      </c>
      <c r="C11" s="95">
        <f>'Payments &amp; Receipts 2021-22'!I39</f>
        <v>7526</v>
      </c>
      <c r="G11" s="9"/>
    </row>
    <row r="12" spans="1:7" ht="15" x14ac:dyDescent="0.25">
      <c r="B12" t="s">
        <v>46</v>
      </c>
      <c r="C12" s="100">
        <f>'Income and Expenditure 2021-22'!F27</f>
        <v>3965.73</v>
      </c>
      <c r="E12" s="31"/>
      <c r="G12" s="9"/>
    </row>
    <row r="13" spans="1:7" ht="15" x14ac:dyDescent="0.25">
      <c r="C13" s="95">
        <f>C10+C11-C12</f>
        <v>13543.02</v>
      </c>
      <c r="E13" s="31"/>
      <c r="G13" s="9"/>
    </row>
    <row r="14" spans="1:7" ht="15" x14ac:dyDescent="0.25">
      <c r="B14" s="64" t="s">
        <v>117</v>
      </c>
      <c r="C14" s="94">
        <v>13543.02</v>
      </c>
      <c r="E14" s="31"/>
      <c r="G14" s="9"/>
    </row>
    <row r="15" spans="1:7" ht="15" x14ac:dyDescent="0.25">
      <c r="C15" s="95"/>
      <c r="E15" s="31"/>
      <c r="G15" s="9"/>
    </row>
    <row r="16" spans="1:7" ht="15" x14ac:dyDescent="0.25">
      <c r="C16" s="95"/>
      <c r="E16" s="31"/>
      <c r="G16" s="9"/>
    </row>
    <row r="17" spans="2:7" ht="15" x14ac:dyDescent="0.25">
      <c r="C17" s="95"/>
      <c r="E17" s="31"/>
      <c r="G17" s="9"/>
    </row>
    <row r="18" spans="2:7" ht="15" x14ac:dyDescent="0.25">
      <c r="C18" s="95"/>
      <c r="E18" s="31"/>
      <c r="G18" s="9"/>
    </row>
    <row r="19" spans="2:7" ht="15" x14ac:dyDescent="0.25">
      <c r="B19" s="64" t="s">
        <v>115</v>
      </c>
      <c r="C19" s="94">
        <v>13543.02</v>
      </c>
      <c r="E19" s="31"/>
      <c r="G19" s="9"/>
    </row>
    <row r="20" spans="2:7" x14ac:dyDescent="0.3">
      <c r="C20" s="100"/>
      <c r="E20" s="31"/>
      <c r="G20" s="9"/>
    </row>
    <row r="21" spans="2:7" x14ac:dyDescent="0.3">
      <c r="C21" s="95"/>
      <c r="E21" s="31"/>
      <c r="G21" s="9"/>
    </row>
    <row r="22" spans="2:7" x14ac:dyDescent="0.3">
      <c r="C22" s="100"/>
      <c r="E22" s="31"/>
      <c r="G22" s="9"/>
    </row>
    <row r="23" spans="2:7" x14ac:dyDescent="0.3">
      <c r="C23" s="100"/>
      <c r="E23" s="31"/>
      <c r="G23" s="9"/>
    </row>
    <row r="24" spans="2:7" x14ac:dyDescent="0.3">
      <c r="C24" s="100"/>
      <c r="E24" s="31"/>
      <c r="G24" s="9"/>
    </row>
    <row r="25" spans="2:7" x14ac:dyDescent="0.3">
      <c r="C25" s="100"/>
      <c r="E25" s="31"/>
      <c r="G25" s="133"/>
    </row>
    <row r="26" spans="2:7" x14ac:dyDescent="0.3">
      <c r="C26" s="100"/>
      <c r="E26" s="31"/>
      <c r="G26" s="9"/>
    </row>
    <row r="27" spans="2:7" x14ac:dyDescent="0.3">
      <c r="C27" s="100"/>
      <c r="E27" s="31"/>
      <c r="G27" s="34"/>
    </row>
    <row r="28" spans="2:7" x14ac:dyDescent="0.3">
      <c r="C28" s="100"/>
      <c r="E28" s="31"/>
      <c r="G28" s="133"/>
    </row>
    <row r="29" spans="2:7" x14ac:dyDescent="0.3">
      <c r="C29" s="100"/>
      <c r="G29" s="9"/>
    </row>
    <row r="30" spans="2:7" x14ac:dyDescent="0.3">
      <c r="C30" s="100"/>
      <c r="G30" s="9"/>
    </row>
    <row r="31" spans="2:7" x14ac:dyDescent="0.3">
      <c r="C31" s="100"/>
      <c r="G31" s="31"/>
    </row>
    <row r="32" spans="2:7" x14ac:dyDescent="0.3">
      <c r="C32" s="100"/>
    </row>
    <row r="33" spans="3:3" x14ac:dyDescent="0.3">
      <c r="C33" s="100"/>
    </row>
    <row r="34" spans="3:3" x14ac:dyDescent="0.3">
      <c r="C34" s="100"/>
    </row>
    <row r="35" spans="3:3" x14ac:dyDescent="0.3">
      <c r="C35" s="100"/>
    </row>
    <row r="36" spans="3:3" x14ac:dyDescent="0.3">
      <c r="C36" s="100"/>
    </row>
    <row r="37" spans="3:3" x14ac:dyDescent="0.3">
      <c r="C37" s="100"/>
    </row>
    <row r="38" spans="3:3" x14ac:dyDescent="0.3">
      <c r="C38" s="100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Payments &amp; Receipts 2021-22</vt:lpstr>
      <vt:lpstr>Income and Expenditure 2021-22</vt:lpstr>
      <vt:lpstr>Reconciliation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Dave Cornes</cp:lastModifiedBy>
  <cp:lastPrinted>2021-07-15T15:53:48Z</cp:lastPrinted>
  <dcterms:created xsi:type="dcterms:W3CDTF">2017-05-12T15:04:00Z</dcterms:created>
  <dcterms:modified xsi:type="dcterms:W3CDTF">2022-05-24T15:12:22Z</dcterms:modified>
</cp:coreProperties>
</file>