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ayments &amp; Receipts 2018-19" sheetId="1" r:id="rId1"/>
    <sheet name="Income and Expenditure 2018-19" sheetId="2" r:id="rId2"/>
    <sheet name="Reconciliation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26" i="2" l="1"/>
  <c r="F19" i="2"/>
  <c r="F23" i="2"/>
  <c r="M21" i="1" l="1"/>
  <c r="A34" i="1"/>
  <c r="A33" i="1"/>
  <c r="A30" i="1" l="1"/>
  <c r="A31" i="1"/>
  <c r="I38" i="1" l="1"/>
  <c r="C9" i="1" l="1"/>
  <c r="D9" i="1"/>
  <c r="E9" i="1"/>
  <c r="C14" i="3" l="1"/>
  <c r="C19" i="3" s="1"/>
  <c r="B24" i="2"/>
  <c r="B26" i="2" s="1"/>
  <c r="F24" i="2" l="1"/>
  <c r="F25" i="2" s="1"/>
  <c r="I10" i="2" s="1"/>
  <c r="I11" i="2" s="1"/>
  <c r="F26" i="2" l="1"/>
  <c r="C5" i="1" l="1"/>
  <c r="D5" i="1"/>
  <c r="E5" i="1"/>
  <c r="C4" i="1"/>
  <c r="D4" i="1"/>
  <c r="E4" i="1"/>
  <c r="C11" i="1"/>
  <c r="D11" i="1"/>
  <c r="E11" i="1"/>
  <c r="C10" i="1"/>
  <c r="D10" i="1"/>
  <c r="E10" i="1"/>
  <c r="C12" i="1"/>
  <c r="D12" i="1"/>
  <c r="E12" i="1"/>
  <c r="C13" i="1"/>
  <c r="D13" i="1"/>
  <c r="E13" i="1"/>
  <c r="C14" i="1"/>
  <c r="D14" i="1"/>
  <c r="E14" i="1"/>
  <c r="C16" i="1"/>
  <c r="D16" i="1"/>
  <c r="E16" i="1"/>
  <c r="C15" i="1"/>
  <c r="D15" i="1"/>
  <c r="E15" i="1"/>
  <c r="C18" i="1"/>
  <c r="D18" i="1"/>
  <c r="E18" i="1"/>
  <c r="C17" i="1"/>
  <c r="D17" i="1"/>
  <c r="E17" i="1"/>
  <c r="C7" i="1"/>
  <c r="D7" i="1"/>
  <c r="E7" i="1"/>
  <c r="C8" i="1"/>
  <c r="K48" i="1" l="1"/>
  <c r="I48" i="1"/>
  <c r="M5" i="1" s="1"/>
  <c r="M6" i="1"/>
  <c r="M8" i="1" l="1"/>
  <c r="M10" i="1" s="1"/>
  <c r="M27" i="1" l="1"/>
</calcChain>
</file>

<file path=xl/sharedStrings.xml><?xml version="1.0" encoding="utf-8"?>
<sst xmlns="http://schemas.openxmlformats.org/spreadsheetml/2006/main" count="198" uniqueCount="150">
  <si>
    <t>Bank reconciliation</t>
  </si>
  <si>
    <t>Minute</t>
  </si>
  <si>
    <t>Cheque no</t>
  </si>
  <si>
    <t>Payee</t>
  </si>
  <si>
    <t>Reason for expenditure</t>
  </si>
  <si>
    <t>LGA Statute</t>
  </si>
  <si>
    <t>Net amount</t>
  </si>
  <si>
    <t>VAT</t>
  </si>
  <si>
    <t>Total</t>
  </si>
  <si>
    <t xml:space="preserve"> </t>
  </si>
  <si>
    <t xml:space="preserve">Reconcilliation  </t>
  </si>
  <si>
    <t>outstanding cheques/varience</t>
  </si>
  <si>
    <t>TOTAL payments</t>
  </si>
  <si>
    <t>********************************************************************************************************************************</t>
  </si>
  <si>
    <t>KEY</t>
  </si>
  <si>
    <t>Total receipts</t>
  </si>
  <si>
    <t>Reconcilliation agreed and signed by</t>
  </si>
  <si>
    <t>Signed……………………………………………</t>
  </si>
  <si>
    <t>Dated…………………………………………….</t>
  </si>
  <si>
    <t xml:space="preserve">     </t>
  </si>
  <si>
    <t>Balance and available monies</t>
  </si>
  <si>
    <t>1972/S137</t>
  </si>
  <si>
    <t>Society of Local Council Clerks</t>
  </si>
  <si>
    <t>Annual subscriptions</t>
  </si>
  <si>
    <t>1972/S143</t>
  </si>
  <si>
    <t>Varience</t>
  </si>
  <si>
    <t>Vision ICT</t>
  </si>
  <si>
    <t xml:space="preserve"> Website hosting</t>
  </si>
  <si>
    <t>HMRC</t>
  </si>
  <si>
    <t xml:space="preserve">PAYE </t>
  </si>
  <si>
    <t>1972/S112</t>
  </si>
  <si>
    <t>John Major</t>
  </si>
  <si>
    <t>Numbers Plus Ltd</t>
  </si>
  <si>
    <t>Line rental for defibrillator</t>
  </si>
  <si>
    <t>Chqs/Credits presented since last reconcilliation</t>
  </si>
  <si>
    <t>1963/S5</t>
  </si>
  <si>
    <t>Office expenses</t>
  </si>
  <si>
    <t>Clerk's Salary (Oct - Dec)</t>
  </si>
  <si>
    <t>R Butler</t>
  </si>
  <si>
    <t>Cost plants for Village Green</t>
  </si>
  <si>
    <t>Campaign to Protect Rural England</t>
  </si>
  <si>
    <t>Subscription</t>
  </si>
  <si>
    <t>List of outstanding items</t>
  </si>
  <si>
    <t>Chqs/Credits issued but waiting presentation</t>
  </si>
  <si>
    <t>Reclaimed</t>
  </si>
  <si>
    <t>INCOME</t>
  </si>
  <si>
    <t>EXPENDITURE</t>
  </si>
  <si>
    <t>REPRESENTED BY</t>
  </si>
  <si>
    <t>Came &amp; Co Insurance</t>
  </si>
  <si>
    <t>Tibberton Village Hall Hire</t>
  </si>
  <si>
    <t>VAT reclaim</t>
  </si>
  <si>
    <t>Councillors Pride Fund</t>
  </si>
  <si>
    <t>Clock Maintenance</t>
  </si>
  <si>
    <t>Neighbourhood Watch</t>
  </si>
  <si>
    <t>Office Expences</t>
  </si>
  <si>
    <t>Excess Income over expenditure</t>
  </si>
  <si>
    <t>Audit fee</t>
  </si>
  <si>
    <t>Web site hosting</t>
  </si>
  <si>
    <t>Web site design</t>
  </si>
  <si>
    <t>Subscriptions</t>
  </si>
  <si>
    <t>Total payments excluding staff costs</t>
  </si>
  <si>
    <t>Clerk's Salary</t>
  </si>
  <si>
    <t>PAYE</t>
  </si>
  <si>
    <t>Total staff costs</t>
  </si>
  <si>
    <t>Reserve for Parish Neighbourhood Plan</t>
  </si>
  <si>
    <t>TOTAL INCOME</t>
  </si>
  <si>
    <t>TOTAL EXPENDITURE</t>
  </si>
  <si>
    <t>Reserve for replacement IT equipment</t>
  </si>
  <si>
    <t>Excess Income over expenditure c/f</t>
  </si>
  <si>
    <t>General reserve</t>
  </si>
  <si>
    <t>TOTALS</t>
  </si>
  <si>
    <t>TIBBERTON &amp; CHERRINGTON PARISH COUNCIL: BANK RECONCILIATION</t>
  </si>
  <si>
    <t>£</t>
  </si>
  <si>
    <t>Cash book</t>
  </si>
  <si>
    <t>Add: Receipts in the year</t>
  </si>
  <si>
    <t>Less: Payments in the year</t>
  </si>
  <si>
    <t>Financial year ending 31 March 2018</t>
  </si>
  <si>
    <t>Balance per bank statement as at 31 March 2018</t>
  </si>
  <si>
    <t>Lloyds Bank current account balance as at 31 March 2018</t>
  </si>
  <si>
    <t>Grants</t>
  </si>
  <si>
    <t>Defibrillator (Line rental + Pads)</t>
  </si>
  <si>
    <t>Village plants</t>
  </si>
  <si>
    <t>Tibberton &amp; Cherrington Parish Council Income and Expenditure account 1 April 2018 to 31 March 2019</t>
  </si>
  <si>
    <t>Precept 2018/19</t>
  </si>
  <si>
    <t>Bank Balance 31/3/18</t>
  </si>
  <si>
    <t>Total reserves as at 31/3/19</t>
  </si>
  <si>
    <t>Record of Expenditure for 2018/19</t>
  </si>
  <si>
    <t>Add receipts 2018/19</t>
  </si>
  <si>
    <t>Less Payments 2018/19</t>
  </si>
  <si>
    <t>Record of Receipts for 2018/19</t>
  </si>
  <si>
    <t>Precept: 1st payment 1/4/2018</t>
  </si>
  <si>
    <t>Precept: 2nd paymernt 1/9/2018</t>
  </si>
  <si>
    <t>VAT Refund</t>
  </si>
  <si>
    <t>J Major</t>
  </si>
  <si>
    <t>145</t>
  </si>
  <si>
    <t>NO</t>
  </si>
  <si>
    <t>Redesigning website</t>
  </si>
  <si>
    <t>17/54</t>
  </si>
  <si>
    <t>18/05 I</t>
  </si>
  <si>
    <t>18/05 L (vi)</t>
  </si>
  <si>
    <t>18/05 K (i)</t>
  </si>
  <si>
    <t>18/05 K (ii)</t>
  </si>
  <si>
    <t>18/05 K (iii)</t>
  </si>
  <si>
    <t>18/05 K (iv)</t>
  </si>
  <si>
    <t>18/05 K (v)</t>
  </si>
  <si>
    <t>18/05 K (vi)</t>
  </si>
  <si>
    <t>18/05 L (i)</t>
  </si>
  <si>
    <t>18/05 L (ii)</t>
  </si>
  <si>
    <t>18/05 L (iii)</t>
  </si>
  <si>
    <t>18/05 L (iv)</t>
  </si>
  <si>
    <t>18/05 L (v)</t>
  </si>
  <si>
    <t>18/05 K (vii)</t>
  </si>
  <si>
    <t>Tibberton Village Shop - donation for cost of defibrillator pads paid by Parish Council in March 2019, item 17/48(i)</t>
  </si>
  <si>
    <t xml:space="preserve">Councillors Pride Fund </t>
  </si>
  <si>
    <t>Total outstanding cheques</t>
  </si>
  <si>
    <t>18/15/a (i)</t>
  </si>
  <si>
    <t>18/15/a (ii)</t>
  </si>
  <si>
    <t>18/15/a (iii)</t>
  </si>
  <si>
    <t>18/15/a (iv)</t>
  </si>
  <si>
    <t>18/15/a (v)</t>
  </si>
  <si>
    <t>162</t>
  </si>
  <si>
    <t>163</t>
  </si>
  <si>
    <t>Computor Therapy</t>
  </si>
  <si>
    <t>Manage email address change</t>
  </si>
  <si>
    <t>Information Commissioner</t>
  </si>
  <si>
    <t>Data protection registration fee</t>
  </si>
  <si>
    <t>Data Protection Act 2018</t>
  </si>
  <si>
    <t>164</t>
  </si>
  <si>
    <t>165</t>
  </si>
  <si>
    <t>Clerk's Salary (July-Aug)</t>
  </si>
  <si>
    <t>18/22/a (i)</t>
  </si>
  <si>
    <t>18/22/a (ii)</t>
  </si>
  <si>
    <t>18/28 (a)</t>
  </si>
  <si>
    <t>168</t>
  </si>
  <si>
    <t>169</t>
  </si>
  <si>
    <t>170</t>
  </si>
  <si>
    <t>171</t>
  </si>
  <si>
    <t>Office expences (laptop battery)</t>
  </si>
  <si>
    <t>18/34 (b)</t>
  </si>
  <si>
    <t>Clerk's Salary (Jan- Mar)</t>
  </si>
  <si>
    <t>172</t>
  </si>
  <si>
    <t>173</t>
  </si>
  <si>
    <t>Neighbourhood Watch reserve</t>
  </si>
  <si>
    <t>Tibberton Village Shop grant</t>
  </si>
  <si>
    <t>Breakdown of Reserves</t>
  </si>
  <si>
    <t>Prepared by John Major, Parish Clerk and RFO on 14/04/ 2019</t>
  </si>
  <si>
    <t>Closing balance as per cash book as at 31 March 2019</t>
  </si>
  <si>
    <t>Opening balance 31/3/18</t>
  </si>
  <si>
    <t>Lloyds Bank current account balance as at 31 March 2019</t>
  </si>
  <si>
    <t>Bank balance as at 31/3/19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</si>
</sst>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6"/>
      <color theme="1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4" xfId="0" applyFill="1" applyBorder="1"/>
    <xf numFmtId="0" fontId="0" fillId="0" borderId="0" xfId="0" applyFill="1" applyBorder="1"/>
    <xf numFmtId="2" fontId="0" fillId="0" borderId="5" xfId="0" applyNumberFormat="1" applyFill="1" applyBorder="1"/>
    <xf numFmtId="49" fontId="0" fillId="0" borderId="0" xfId="0" applyNumberFormat="1" applyFont="1"/>
    <xf numFmtId="0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/>
    <xf numFmtId="2" fontId="0" fillId="0" borderId="0" xfId="0" applyNumberFormat="1" applyFont="1" applyFill="1" applyAlignment="1">
      <alignment horizontal="right"/>
    </xf>
    <xf numFmtId="0" fontId="0" fillId="0" borderId="0" xfId="0" applyBorder="1"/>
    <xf numFmtId="2" fontId="2" fillId="0" borderId="5" xfId="0" applyNumberFormat="1" applyFont="1" applyFill="1" applyBorder="1"/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2" fontId="0" fillId="0" borderId="0" xfId="0" applyNumberFormat="1" applyFont="1" applyFill="1"/>
    <xf numFmtId="0" fontId="0" fillId="0" borderId="4" xfId="0" applyFont="1" applyFill="1" applyBorder="1"/>
    <xf numFmtId="0" fontId="0" fillId="0" borderId="0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4" xfId="0" applyBorder="1"/>
    <xf numFmtId="0" fontId="1" fillId="0" borderId="0" xfId="0" applyFont="1" applyFill="1" applyBorder="1"/>
    <xf numFmtId="2" fontId="1" fillId="0" borderId="5" xfId="0" applyNumberFormat="1" applyFont="1" applyFill="1" applyBorder="1"/>
    <xf numFmtId="49" fontId="1" fillId="0" borderId="4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4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2" fillId="0" borderId="4" xfId="0" applyFont="1" applyBorder="1"/>
    <xf numFmtId="0" fontId="2" fillId="0" borderId="0" xfId="0" applyFont="1" applyBorder="1"/>
    <xf numFmtId="17" fontId="1" fillId="0" borderId="6" xfId="0" applyNumberFormat="1" applyFont="1" applyBorder="1" applyAlignment="1">
      <alignment horizontal="left"/>
    </xf>
    <xf numFmtId="0" fontId="2" fillId="4" borderId="0" xfId="0" applyFont="1" applyFill="1"/>
    <xf numFmtId="2" fontId="2" fillId="4" borderId="0" xfId="0" applyNumberFormat="1" applyFont="1" applyFill="1"/>
    <xf numFmtId="2" fontId="0" fillId="0" borderId="0" xfId="0" applyNumberFormat="1"/>
    <xf numFmtId="164" fontId="0" fillId="0" borderId="0" xfId="0" applyNumberFormat="1" applyFill="1" applyAlignment="1">
      <alignment horizontal="left"/>
    </xf>
    <xf numFmtId="17" fontId="0" fillId="0" borderId="0" xfId="0" applyNumberFormat="1" applyFill="1" applyAlignment="1">
      <alignment horizontal="left"/>
    </xf>
    <xf numFmtId="2" fontId="0" fillId="0" borderId="0" xfId="0" applyNumberFormat="1" applyFill="1"/>
    <xf numFmtId="0" fontId="0" fillId="0" borderId="1" xfId="0" applyBorder="1"/>
    <xf numFmtId="164" fontId="2" fillId="0" borderId="9" xfId="0" applyNumberFormat="1" applyFont="1" applyFill="1" applyBorder="1" applyAlignment="1">
      <alignment horizontal="left"/>
    </xf>
    <xf numFmtId="0" fontId="0" fillId="0" borderId="9" xfId="0" applyFill="1" applyBorder="1"/>
    <xf numFmtId="2" fontId="0" fillId="0" borderId="9" xfId="0" applyNumberFormat="1" applyFill="1" applyBorder="1"/>
    <xf numFmtId="4" fontId="2" fillId="0" borderId="9" xfId="0" applyNumberFormat="1" applyFont="1" applyFill="1" applyBorder="1"/>
    <xf numFmtId="0" fontId="1" fillId="0" borderId="0" xfId="0" applyFont="1" applyBorder="1"/>
    <xf numFmtId="0" fontId="1" fillId="3" borderId="4" xfId="0" applyFont="1" applyFill="1" applyBorder="1"/>
    <xf numFmtId="0" fontId="1" fillId="2" borderId="6" xfId="0" applyFont="1" applyFill="1" applyBorder="1"/>
    <xf numFmtId="0" fontId="3" fillId="0" borderId="2" xfId="0" applyFont="1" applyBorder="1"/>
    <xf numFmtId="0" fontId="0" fillId="0" borderId="0" xfId="0" applyFont="1" applyBorder="1"/>
    <xf numFmtId="17" fontId="1" fillId="0" borderId="7" xfId="0" applyNumberFormat="1" applyFont="1" applyBorder="1" applyAlignment="1">
      <alignment horizontal="left"/>
    </xf>
    <xf numFmtId="0" fontId="1" fillId="3" borderId="0" xfId="0" applyFont="1" applyFill="1" applyBorder="1"/>
    <xf numFmtId="0" fontId="1" fillId="2" borderId="7" xfId="0" applyFont="1" applyFill="1" applyBorder="1"/>
    <xf numFmtId="0" fontId="4" fillId="0" borderId="4" xfId="0" applyFont="1" applyBorder="1"/>
    <xf numFmtId="0" fontId="4" fillId="0" borderId="0" xfId="0" applyFont="1" applyBorder="1"/>
    <xf numFmtId="0" fontId="0" fillId="2" borderId="0" xfId="0" applyFont="1" applyFill="1"/>
    <xf numFmtId="49" fontId="0" fillId="2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5" fillId="2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2" fontId="0" fillId="0" borderId="5" xfId="0" applyNumberFormat="1" applyBorder="1"/>
    <xf numFmtId="2" fontId="0" fillId="0" borderId="3" xfId="0" applyNumberFormat="1" applyBorder="1"/>
    <xf numFmtId="2" fontId="7" fillId="0" borderId="5" xfId="0" applyNumberFormat="1" applyFont="1" applyBorder="1"/>
    <xf numFmtId="2" fontId="0" fillId="0" borderId="8" xfId="0" applyNumberFormat="1" applyBorder="1"/>
    <xf numFmtId="2" fontId="0" fillId="0" borderId="0" xfId="0" applyNumberFormat="1" applyBorder="1"/>
    <xf numFmtId="2" fontId="7" fillId="0" borderId="5" xfId="0" applyNumberFormat="1" applyFont="1" applyFill="1" applyBorder="1"/>
    <xf numFmtId="0" fontId="0" fillId="0" borderId="0" xfId="0" applyFill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0" fillId="3" borderId="5" xfId="0" applyNumberFormat="1" applyFill="1" applyBorder="1"/>
    <xf numFmtId="0" fontId="5" fillId="0" borderId="0" xfId="0" applyFont="1" applyAlignment="1">
      <alignment horizontal="right" vertical="center"/>
    </xf>
    <xf numFmtId="0" fontId="0" fillId="2" borderId="0" xfId="0" applyFill="1"/>
    <xf numFmtId="0" fontId="5" fillId="2" borderId="0" xfId="0" applyFont="1" applyFill="1" applyAlignment="1">
      <alignment horizontal="right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9" xfId="0" applyNumberFormat="1" applyFill="1" applyBorder="1" applyAlignment="1">
      <alignment horizontal="center"/>
    </xf>
    <xf numFmtId="15" fontId="0" fillId="0" borderId="0" xfId="0" applyNumberFormat="1"/>
    <xf numFmtId="2" fontId="1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1" fillId="0" borderId="0" xfId="0" applyFont="1"/>
    <xf numFmtId="1" fontId="2" fillId="0" borderId="0" xfId="0" applyNumberFormat="1" applyFont="1" applyFill="1" applyBorder="1" applyAlignment="1">
      <alignment horizontal="right"/>
    </xf>
    <xf numFmtId="0" fontId="1" fillId="5" borderId="4" xfId="0" applyFont="1" applyFill="1" applyBorder="1"/>
    <xf numFmtId="0" fontId="1" fillId="5" borderId="0" xfId="0" applyFont="1" applyFill="1" applyBorder="1"/>
    <xf numFmtId="2" fontId="0" fillId="5" borderId="5" xfId="0" applyNumberFormat="1" applyFill="1" applyBorder="1"/>
    <xf numFmtId="2" fontId="0" fillId="6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horizontal="right"/>
    </xf>
    <xf numFmtId="0" fontId="4" fillId="0" borderId="0" xfId="0" applyFont="1"/>
    <xf numFmtId="0" fontId="7" fillId="0" borderId="0" xfId="0" applyFont="1"/>
    <xf numFmtId="16" fontId="0" fillId="0" borderId="0" xfId="0" applyNumberFormat="1"/>
    <xf numFmtId="49" fontId="0" fillId="0" borderId="4" xfId="0" applyNumberFormat="1" applyFont="1" applyFill="1" applyBorder="1" applyAlignment="1">
      <alignment horizontal="right"/>
    </xf>
    <xf numFmtId="1" fontId="7" fillId="0" borderId="0" xfId="0" applyNumberFormat="1" applyFont="1"/>
    <xf numFmtId="0" fontId="6" fillId="0" borderId="0" xfId="0" applyFont="1"/>
    <xf numFmtId="0" fontId="1" fillId="0" borderId="0" xfId="0" applyFont="1" applyFill="1"/>
    <xf numFmtId="0" fontId="7" fillId="0" borderId="0" xfId="0" applyFont="1" applyFill="1"/>
    <xf numFmtId="1" fontId="2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Fill="1"/>
    <xf numFmtId="1" fontId="4" fillId="0" borderId="0" xfId="0" applyNumberFormat="1" applyFont="1" applyFill="1"/>
    <xf numFmtId="1" fontId="0" fillId="0" borderId="0" xfId="0" applyNumberFormat="1"/>
    <xf numFmtId="1" fontId="7" fillId="0" borderId="0" xfId="0" applyNumberFormat="1" applyFont="1" applyFill="1"/>
    <xf numFmtId="0" fontId="1" fillId="7" borderId="0" xfId="0" applyFont="1" applyFill="1"/>
    <xf numFmtId="0" fontId="7" fillId="7" borderId="0" xfId="0" applyFont="1" applyFill="1"/>
    <xf numFmtId="1" fontId="7" fillId="7" borderId="0" xfId="0" applyNumberFormat="1" applyFont="1" applyFill="1"/>
    <xf numFmtId="0" fontId="0" fillId="8" borderId="0" xfId="0" applyFill="1"/>
    <xf numFmtId="0" fontId="4" fillId="8" borderId="0" xfId="0" applyFont="1" applyFill="1"/>
    <xf numFmtId="0" fontId="4" fillId="0" borderId="0" xfId="0" applyFont="1" applyFill="1" applyBorder="1"/>
    <xf numFmtId="1" fontId="4" fillId="0" borderId="0" xfId="0" applyNumberFormat="1" applyFont="1" applyFill="1" applyBorder="1"/>
    <xf numFmtId="0" fontId="8" fillId="0" borderId="0" xfId="0" applyFont="1"/>
    <xf numFmtId="1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2016-17%20Receipts%20and%20Pay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&amp; Payments 2016-17"/>
      <sheetName val="Reconcilliation 31 March 2017"/>
      <sheetName val="Income &amp; Expenditure 2016-17"/>
      <sheetName val="Sheet1"/>
    </sheetNames>
    <sheetDataSet>
      <sheetData sheetId="0" refreshError="1">
        <row r="4">
          <cell r="C4" t="str">
            <v>Tibberton Village Hall Trust</v>
          </cell>
          <cell r="D4" t="str">
            <v>Room hire</v>
          </cell>
          <cell r="E4" t="str">
            <v>1972/S111</v>
          </cell>
        </row>
        <row r="5">
          <cell r="C5" t="str">
            <v>Came &amp; Company</v>
          </cell>
          <cell r="D5" t="str">
            <v>PC Insurance</v>
          </cell>
          <cell r="E5" t="str">
            <v>1972/S111</v>
          </cell>
        </row>
        <row r="6">
          <cell r="C6" t="str">
            <v xml:space="preserve">SALC </v>
          </cell>
          <cell r="D6" t="str">
            <v>Subscription</v>
          </cell>
          <cell r="E6" t="str">
            <v>1972/S143</v>
          </cell>
        </row>
        <row r="7">
          <cell r="C7" t="str">
            <v>T&amp;C Neighbourhood Watch</v>
          </cell>
          <cell r="D7" t="str">
            <v>Annual grant</v>
          </cell>
          <cell r="E7" t="str">
            <v>1997/S31</v>
          </cell>
        </row>
        <row r="8">
          <cell r="C8" t="str">
            <v>Katrina Baker</v>
          </cell>
          <cell r="D8" t="str">
            <v>Internal Auditor fee</v>
          </cell>
          <cell r="E8" t="str">
            <v>1972/S111</v>
          </cell>
        </row>
        <row r="11">
          <cell r="C11" t="str">
            <v>Newport Cottage Care Hospice</v>
          </cell>
          <cell r="D11" t="str">
            <v>Donation</v>
          </cell>
          <cell r="E11" t="str">
            <v>1972/S137</v>
          </cell>
        </row>
        <row r="12">
          <cell r="C12" t="str">
            <v>Severn Hospice</v>
          </cell>
          <cell r="D12" t="str">
            <v>Donation</v>
          </cell>
          <cell r="E12" t="str">
            <v>1972/S137</v>
          </cell>
        </row>
        <row r="13">
          <cell r="C13" t="str">
            <v>Tibberton Church Council</v>
          </cell>
          <cell r="D13" t="str">
            <v>Donation</v>
          </cell>
          <cell r="E13" t="str">
            <v>1972/S137</v>
          </cell>
        </row>
        <row r="14">
          <cell r="C14" t="str">
            <v>Telford &amp; Wrekin Council</v>
          </cell>
          <cell r="D14" t="str">
            <v>Donation (Crucial Crew project)</v>
          </cell>
          <cell r="E14" t="str">
            <v>1972/S137</v>
          </cell>
        </row>
        <row r="15">
          <cell r="C15" t="str">
            <v>West Mercia Police</v>
          </cell>
          <cell r="D15" t="str">
            <v>Donation (youth rugby project)</v>
          </cell>
          <cell r="E15" t="str">
            <v>1972/S137</v>
          </cell>
        </row>
        <row r="16">
          <cell r="C16" t="str">
            <v>John Major</v>
          </cell>
          <cell r="D16" t="str">
            <v>Clerk's Salary (Apr - June)</v>
          </cell>
          <cell r="E16" t="str">
            <v>1972/S112</v>
          </cell>
        </row>
        <row r="17">
          <cell r="C17" t="str">
            <v>HMRC</v>
          </cell>
          <cell r="D17" t="str">
            <v xml:space="preserve">PAYE </v>
          </cell>
          <cell r="E17" t="str">
            <v>1972/S112</v>
          </cell>
        </row>
        <row r="18">
          <cell r="C18" t="str">
            <v>Smith of Derby</v>
          </cell>
          <cell r="D18" t="str">
            <v>Service of church clock</v>
          </cell>
          <cell r="E18" t="str">
            <v>War memorials Act 1923</v>
          </cell>
        </row>
        <row r="19">
          <cell r="C19" t="str">
            <v>Vision ICT</v>
          </cell>
        </row>
        <row r="48">
          <cell r="K48" t="str">
            <v>Authorised under Section 137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A31" zoomScaleNormal="100" workbookViewId="0">
      <selection activeCell="A46" sqref="A46:I46"/>
    </sheetView>
  </sheetViews>
  <sheetFormatPr defaultRowHeight="15" x14ac:dyDescent="0.25"/>
  <cols>
    <col min="1" max="1" width="12.7109375" customWidth="1"/>
    <col min="2" max="2" width="10.7109375" customWidth="1"/>
    <col min="3" max="3" width="31" customWidth="1"/>
    <col min="4" max="4" width="32.140625" customWidth="1"/>
    <col min="5" max="5" width="22.85546875" customWidth="1"/>
    <col min="6" max="6" width="11.5703125" customWidth="1"/>
    <col min="7" max="7" width="7" customWidth="1"/>
    <col min="8" max="8" width="10" style="77" customWidth="1"/>
    <col min="10" max="10" width="0.85546875" customWidth="1"/>
    <col min="11" max="11" width="12.140625" customWidth="1"/>
    <col min="12" max="12" width="22.140625" customWidth="1"/>
    <col min="13" max="13" width="12.28515625" style="36" customWidth="1"/>
    <col min="14" max="14" width="4.28515625" customWidth="1"/>
    <col min="15" max="15" width="29.42578125" customWidth="1"/>
    <col min="17" max="17" width="9.5703125" bestFit="1" customWidth="1"/>
  </cols>
  <sheetData>
    <row r="1" spans="1:18" ht="15.75" thickBot="1" x14ac:dyDescent="0.3">
      <c r="A1" s="1" t="s">
        <v>86</v>
      </c>
      <c r="B1" s="2"/>
      <c r="C1" s="2"/>
      <c r="D1" s="2"/>
      <c r="E1" s="2"/>
      <c r="F1" s="2"/>
      <c r="G1" s="2"/>
      <c r="H1" s="73"/>
      <c r="I1" s="2"/>
      <c r="J1" s="2"/>
      <c r="O1" s="1"/>
    </row>
    <row r="2" spans="1:18" x14ac:dyDescent="0.25">
      <c r="A2" s="2"/>
      <c r="B2" s="2"/>
      <c r="C2" s="2"/>
      <c r="D2" s="2"/>
      <c r="E2" s="2"/>
      <c r="F2" s="2"/>
      <c r="G2" s="2"/>
      <c r="H2" s="73"/>
      <c r="I2" s="2"/>
      <c r="J2" s="2"/>
      <c r="K2" s="3" t="s">
        <v>0</v>
      </c>
      <c r="L2" s="48"/>
      <c r="M2" s="62"/>
      <c r="Q2" s="100"/>
      <c r="R2" s="100"/>
    </row>
    <row r="3" spans="1:18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74" t="s">
        <v>44</v>
      </c>
      <c r="I3" s="1" t="s">
        <v>8</v>
      </c>
      <c r="J3" s="2"/>
      <c r="K3" s="21" t="s">
        <v>84</v>
      </c>
      <c r="L3" s="22"/>
      <c r="M3" s="14">
        <v>6451.6</v>
      </c>
    </row>
    <row r="4" spans="1:18" x14ac:dyDescent="0.25">
      <c r="A4" s="8" t="s">
        <v>97</v>
      </c>
      <c r="B4" s="9">
        <v>143</v>
      </c>
      <c r="C4" s="17" t="str">
        <f>'[1]Receipts &amp; Payments 2016-17'!C6</f>
        <v xml:space="preserve">SALC </v>
      </c>
      <c r="D4" s="17" t="str">
        <f>'[1]Receipts &amp; Payments 2016-17'!D6</f>
        <v>Subscription</v>
      </c>
      <c r="E4" s="27" t="str">
        <f>'[1]Receipts &amp; Payments 2016-17'!E6</f>
        <v>1972/S143</v>
      </c>
      <c r="F4" s="11"/>
      <c r="G4" s="11"/>
      <c r="H4" s="75"/>
      <c r="I4" s="12">
        <v>266.87</v>
      </c>
      <c r="J4" s="2"/>
      <c r="K4" s="19"/>
      <c r="L4" s="20"/>
      <c r="M4" s="14"/>
    </row>
    <row r="5" spans="1:18" x14ac:dyDescent="0.25">
      <c r="A5" s="8" t="s">
        <v>100</v>
      </c>
      <c r="B5" s="9">
        <v>144</v>
      </c>
      <c r="C5" s="16" t="str">
        <f>'[1]Receipts &amp; Payments 2016-17'!C4</f>
        <v>Tibberton Village Hall Trust</v>
      </c>
      <c r="D5" s="16" t="str">
        <f>'[1]Receipts &amp; Payments 2016-17'!D4</f>
        <v>Room hire</v>
      </c>
      <c r="E5" s="57" t="str">
        <f>'[1]Receipts &amp; Payments 2016-17'!E4</f>
        <v>1972/S111</v>
      </c>
      <c r="F5" s="18"/>
      <c r="G5" s="18"/>
      <c r="H5" s="76"/>
      <c r="I5" s="12">
        <v>108</v>
      </c>
      <c r="J5" s="2"/>
      <c r="K5" s="5" t="s">
        <v>87</v>
      </c>
      <c r="L5" s="6"/>
      <c r="M5" s="61">
        <f>+I48</f>
        <v>5492</v>
      </c>
      <c r="O5" s="1"/>
    </row>
    <row r="6" spans="1:18" x14ac:dyDescent="0.25">
      <c r="A6" s="8" t="s">
        <v>101</v>
      </c>
      <c r="B6" s="27" t="s">
        <v>94</v>
      </c>
      <c r="C6" s="17" t="s">
        <v>93</v>
      </c>
      <c r="D6" s="17" t="s">
        <v>36</v>
      </c>
      <c r="E6" s="70" t="s">
        <v>35</v>
      </c>
      <c r="F6" s="11"/>
      <c r="G6" s="11">
        <v>0.99</v>
      </c>
      <c r="H6" s="95" t="s">
        <v>95</v>
      </c>
      <c r="I6" s="18">
        <v>27.07</v>
      </c>
      <c r="J6" s="2"/>
      <c r="K6" s="5" t="s">
        <v>88</v>
      </c>
      <c r="L6" s="6"/>
      <c r="M6" s="7">
        <f>+I38</f>
        <v>4433.63</v>
      </c>
    </row>
    <row r="7" spans="1:18" x14ac:dyDescent="0.25">
      <c r="A7" s="8" t="s">
        <v>102</v>
      </c>
      <c r="B7" s="9">
        <v>146</v>
      </c>
      <c r="C7" s="17" t="str">
        <f>'[1]Receipts &amp; Payments 2016-17'!C18</f>
        <v>Smith of Derby</v>
      </c>
      <c r="D7" s="17" t="str">
        <f>'[1]Receipts &amp; Payments 2016-17'!D18</f>
        <v>Service of church clock</v>
      </c>
      <c r="E7" s="27" t="str">
        <f>'[1]Receipts &amp; Payments 2016-17'!E18</f>
        <v>War memorials Act 1923</v>
      </c>
      <c r="F7" s="11">
        <v>218</v>
      </c>
      <c r="G7" s="11">
        <v>43.6</v>
      </c>
      <c r="H7" s="95" t="s">
        <v>95</v>
      </c>
      <c r="I7" s="12">
        <v>261.60000000000002</v>
      </c>
      <c r="J7" s="2"/>
      <c r="K7" s="5"/>
      <c r="L7" s="6"/>
      <c r="M7" s="7"/>
    </row>
    <row r="8" spans="1:18" x14ac:dyDescent="0.25">
      <c r="A8" s="8" t="s">
        <v>103</v>
      </c>
      <c r="B8" s="9">
        <v>147</v>
      </c>
      <c r="C8" s="17" t="str">
        <f>'[1]Receipts &amp; Payments 2016-17'!C19</f>
        <v>Vision ICT</v>
      </c>
      <c r="D8" s="17" t="s">
        <v>96</v>
      </c>
      <c r="E8" s="27">
        <v>1972</v>
      </c>
      <c r="F8" s="18">
        <v>50</v>
      </c>
      <c r="G8" s="18">
        <v>10</v>
      </c>
      <c r="H8" s="95" t="s">
        <v>95</v>
      </c>
      <c r="I8" s="12">
        <v>60</v>
      </c>
      <c r="J8" s="2"/>
      <c r="K8" s="23" t="s">
        <v>20</v>
      </c>
      <c r="L8" s="13"/>
      <c r="M8" s="61">
        <f>+M3+M5-M6</f>
        <v>7509.97</v>
      </c>
      <c r="P8" s="16"/>
    </row>
    <row r="9" spans="1:18" x14ac:dyDescent="0.25">
      <c r="A9" s="8" t="s">
        <v>104</v>
      </c>
      <c r="B9" s="9">
        <v>148</v>
      </c>
      <c r="C9" s="17" t="str">
        <f>'[1]Receipts &amp; Payments 2016-17'!C5</f>
        <v>Came &amp; Company</v>
      </c>
      <c r="D9" s="17" t="str">
        <f>'[1]Receipts &amp; Payments 2016-17'!D5</f>
        <v>PC Insurance</v>
      </c>
      <c r="E9" s="27" t="str">
        <f>'[1]Receipts &amp; Payments 2016-17'!E5</f>
        <v>1972/S111</v>
      </c>
      <c r="F9" s="11"/>
      <c r="G9" s="11"/>
      <c r="H9" s="76"/>
      <c r="I9" s="12">
        <v>285.60000000000002</v>
      </c>
      <c r="J9" s="2"/>
      <c r="K9" s="29" t="s">
        <v>149</v>
      </c>
      <c r="L9" s="24"/>
      <c r="M9" s="66">
        <v>7509.97</v>
      </c>
      <c r="P9" s="98"/>
      <c r="Q9" s="98"/>
    </row>
    <row r="10" spans="1:18" x14ac:dyDescent="0.25">
      <c r="A10" s="8" t="s">
        <v>105</v>
      </c>
      <c r="B10" s="9">
        <v>149</v>
      </c>
      <c r="C10" s="17" t="str">
        <f>'[1]Receipts &amp; Payments 2016-17'!C8</f>
        <v>Katrina Baker</v>
      </c>
      <c r="D10" s="17" t="str">
        <f>'[1]Receipts &amp; Payments 2016-17'!D8</f>
        <v>Internal Auditor fee</v>
      </c>
      <c r="E10" s="27" t="str">
        <f>'[1]Receipts &amp; Payments 2016-17'!E8</f>
        <v>1972/S111</v>
      </c>
      <c r="F10" s="18"/>
      <c r="G10" s="18"/>
      <c r="H10" s="76"/>
      <c r="I10" s="12">
        <v>30</v>
      </c>
      <c r="J10" s="2"/>
      <c r="K10" s="30" t="s">
        <v>25</v>
      </c>
      <c r="L10" s="13"/>
      <c r="M10" s="63">
        <f>+M8-M9</f>
        <v>0</v>
      </c>
    </row>
    <row r="11" spans="1:18" x14ac:dyDescent="0.25">
      <c r="A11" s="8" t="s">
        <v>106</v>
      </c>
      <c r="B11" s="9">
        <v>150</v>
      </c>
      <c r="C11" s="17" t="str">
        <f>'[1]Receipts &amp; Payments 2016-17'!C7</f>
        <v>T&amp;C Neighbourhood Watch</v>
      </c>
      <c r="D11" s="17" t="str">
        <f>'[1]Receipts &amp; Payments 2016-17'!D7</f>
        <v>Annual grant</v>
      </c>
      <c r="E11" s="27" t="str">
        <f>'[1]Receipts &amp; Payments 2016-17'!E7</f>
        <v>1997/S31</v>
      </c>
      <c r="F11" s="11"/>
      <c r="G11" s="11"/>
      <c r="H11" s="75"/>
      <c r="I11" s="12">
        <v>80</v>
      </c>
      <c r="J11" s="2"/>
      <c r="K11" s="23"/>
      <c r="L11" s="13"/>
      <c r="M11" s="61"/>
    </row>
    <row r="12" spans="1:18" x14ac:dyDescent="0.25">
      <c r="A12" s="8" t="s">
        <v>107</v>
      </c>
      <c r="B12" s="9">
        <v>151</v>
      </c>
      <c r="C12" s="55" t="str">
        <f>'[1]Receipts &amp; Payments 2016-17'!C11</f>
        <v>Newport Cottage Care Hospice</v>
      </c>
      <c r="D12" s="55" t="str">
        <f>'[1]Receipts &amp; Payments 2016-17'!D11</f>
        <v>Donation</v>
      </c>
      <c r="E12" s="56" t="str">
        <f>'[1]Receipts &amp; Payments 2016-17'!E11</f>
        <v>1972/S137</v>
      </c>
      <c r="F12" s="11"/>
      <c r="G12" s="11"/>
      <c r="H12" s="75"/>
      <c r="I12" s="12">
        <v>100</v>
      </c>
      <c r="J12" s="2"/>
      <c r="K12" s="19"/>
      <c r="L12" s="20"/>
      <c r="M12" s="7"/>
    </row>
    <row r="13" spans="1:18" x14ac:dyDescent="0.25">
      <c r="A13" s="8" t="s">
        <v>108</v>
      </c>
      <c r="B13" s="9">
        <v>152</v>
      </c>
      <c r="C13" s="55" t="str">
        <f>'[1]Receipts &amp; Payments 2016-17'!C12</f>
        <v>Severn Hospice</v>
      </c>
      <c r="D13" s="55" t="str">
        <f>'[1]Receipts &amp; Payments 2016-17'!D12</f>
        <v>Donation</v>
      </c>
      <c r="E13" s="58" t="str">
        <f>'[1]Receipts &amp; Payments 2016-17'!E12</f>
        <v>1972/S137</v>
      </c>
      <c r="F13" s="11"/>
      <c r="G13" s="11"/>
      <c r="H13" s="75"/>
      <c r="I13" s="12">
        <v>100</v>
      </c>
      <c r="J13" s="2"/>
      <c r="K13" s="31" t="s">
        <v>42</v>
      </c>
      <c r="L13" s="32"/>
      <c r="M13" s="61">
        <v>0</v>
      </c>
      <c r="N13" t="s">
        <v>9</v>
      </c>
    </row>
    <row r="14" spans="1:18" x14ac:dyDescent="0.25">
      <c r="A14" s="8" t="s">
        <v>109</v>
      </c>
      <c r="B14" s="9">
        <v>153</v>
      </c>
      <c r="C14" s="55" t="str">
        <f>'[1]Receipts &amp; Payments 2016-17'!C13</f>
        <v>Tibberton Church Council</v>
      </c>
      <c r="D14" s="55" t="str">
        <f>'[1]Receipts &amp; Payments 2016-17'!D13</f>
        <v>Donation</v>
      </c>
      <c r="E14" s="56" t="str">
        <f>'[1]Receipts &amp; Payments 2016-17'!E13</f>
        <v>1972/S137</v>
      </c>
      <c r="F14" s="11"/>
      <c r="G14" s="11"/>
      <c r="H14" s="75"/>
      <c r="I14" s="12">
        <v>200</v>
      </c>
      <c r="J14" s="2"/>
      <c r="K14" s="53"/>
      <c r="L14" s="54"/>
      <c r="M14" s="61"/>
    </row>
    <row r="15" spans="1:18" x14ac:dyDescent="0.25">
      <c r="A15" s="15" t="s">
        <v>110</v>
      </c>
      <c r="B15" s="9">
        <v>154</v>
      </c>
      <c r="C15" s="55" t="str">
        <f>'[1]Receipts &amp; Payments 2016-17'!C15</f>
        <v>West Mercia Police</v>
      </c>
      <c r="D15" s="55" t="str">
        <f>'[1]Receipts &amp; Payments 2016-17'!D15</f>
        <v>Donation (youth rugby project)</v>
      </c>
      <c r="E15" s="56" t="str">
        <f>'[1]Receipts &amp; Payments 2016-17'!E15</f>
        <v>1972/S137</v>
      </c>
      <c r="F15" s="18"/>
      <c r="G15" s="18"/>
      <c r="H15" s="76" t="s">
        <v>9</v>
      </c>
      <c r="I15" s="12">
        <v>100</v>
      </c>
      <c r="J15" s="2"/>
      <c r="K15" s="101"/>
      <c r="L15" s="17"/>
      <c r="M15" s="7"/>
    </row>
    <row r="16" spans="1:18" x14ac:dyDescent="0.25">
      <c r="A16" s="8" t="s">
        <v>99</v>
      </c>
      <c r="B16" s="9">
        <v>155</v>
      </c>
      <c r="C16" s="55" t="str">
        <f>'[1]Receipts &amp; Payments 2016-17'!C14</f>
        <v>Telford &amp; Wrekin Council</v>
      </c>
      <c r="D16" s="55" t="str">
        <f>'[1]Receipts &amp; Payments 2016-17'!D14</f>
        <v>Donation (Crucial Crew project)</v>
      </c>
      <c r="E16" s="56" t="str">
        <f>'[1]Receipts &amp; Payments 2016-17'!E14</f>
        <v>1972/S137</v>
      </c>
      <c r="F16" s="18"/>
      <c r="G16" s="18"/>
      <c r="H16" s="76"/>
      <c r="I16" s="12">
        <v>125</v>
      </c>
      <c r="J16" s="2"/>
      <c r="K16" s="101"/>
      <c r="L16" s="16"/>
      <c r="M16" s="7"/>
    </row>
    <row r="17" spans="1:13" x14ac:dyDescent="0.25">
      <c r="A17" s="15" t="s">
        <v>98</v>
      </c>
      <c r="B17" s="9">
        <v>156</v>
      </c>
      <c r="C17" s="17" t="str">
        <f>'[1]Receipts &amp; Payments 2016-17'!C17</f>
        <v>HMRC</v>
      </c>
      <c r="D17" s="17" t="str">
        <f>'[1]Receipts &amp; Payments 2016-17'!D17</f>
        <v xml:space="preserve">PAYE </v>
      </c>
      <c r="E17" s="59" t="str">
        <f>'[1]Receipts &amp; Payments 2016-17'!E17</f>
        <v>1972/S112</v>
      </c>
      <c r="F17" s="18"/>
      <c r="G17" s="18"/>
      <c r="H17" s="76"/>
      <c r="I17" s="12">
        <v>102</v>
      </c>
      <c r="J17" s="2"/>
      <c r="K17" s="101"/>
      <c r="L17" s="96" t="s">
        <v>9</v>
      </c>
      <c r="M17" s="7"/>
    </row>
    <row r="18" spans="1:13" x14ac:dyDescent="0.25">
      <c r="A18" s="15" t="s">
        <v>98</v>
      </c>
      <c r="B18" s="9">
        <v>157</v>
      </c>
      <c r="C18" s="17" t="str">
        <f>'[1]Receipts &amp; Payments 2016-17'!C16</f>
        <v>John Major</v>
      </c>
      <c r="D18" s="17" t="str">
        <f>'[1]Receipts &amp; Payments 2016-17'!D16</f>
        <v>Clerk's Salary (Apr - June)</v>
      </c>
      <c r="E18" s="57" t="str">
        <f>'[1]Receipts &amp; Payments 2016-17'!E16</f>
        <v>1972/S112</v>
      </c>
      <c r="F18" s="18"/>
      <c r="G18" s="18"/>
      <c r="H18" s="76"/>
      <c r="I18" s="12">
        <v>408</v>
      </c>
      <c r="J18" s="2"/>
      <c r="K18" s="101"/>
      <c r="L18" s="96"/>
      <c r="M18" s="7"/>
    </row>
    <row r="19" spans="1:13" x14ac:dyDescent="0.25">
      <c r="A19" s="15" t="s">
        <v>111</v>
      </c>
      <c r="B19" s="9">
        <v>158</v>
      </c>
      <c r="C19" t="s">
        <v>22</v>
      </c>
      <c r="D19" t="s">
        <v>23</v>
      </c>
      <c r="E19" s="60" t="s">
        <v>24</v>
      </c>
      <c r="F19" s="18"/>
      <c r="G19" s="18"/>
      <c r="H19" s="76"/>
      <c r="I19" s="12">
        <v>59</v>
      </c>
      <c r="J19" s="2"/>
      <c r="K19" s="19"/>
      <c r="L19" s="96"/>
      <c r="M19" s="7"/>
    </row>
    <row r="20" spans="1:13" x14ac:dyDescent="0.25">
      <c r="A20" s="15" t="s">
        <v>115</v>
      </c>
      <c r="B20" s="9">
        <v>159</v>
      </c>
      <c r="C20" s="16" t="s">
        <v>26</v>
      </c>
      <c r="D20" s="16" t="s">
        <v>96</v>
      </c>
      <c r="E20" s="16">
        <v>1972</v>
      </c>
      <c r="F20" s="16">
        <v>50</v>
      </c>
      <c r="G20" s="39">
        <v>10</v>
      </c>
      <c r="H20" s="95" t="s">
        <v>95</v>
      </c>
      <c r="I20" s="12">
        <v>60</v>
      </c>
      <c r="J20" s="2"/>
      <c r="K20" s="19"/>
      <c r="L20" s="97"/>
      <c r="M20" s="61"/>
    </row>
    <row r="21" spans="1:13" x14ac:dyDescent="0.25">
      <c r="A21" s="15" t="s">
        <v>116</v>
      </c>
      <c r="B21" s="9">
        <v>160</v>
      </c>
      <c r="C21" s="16" t="s">
        <v>26</v>
      </c>
      <c r="D21" s="16" t="s">
        <v>96</v>
      </c>
      <c r="E21" s="16">
        <v>1972</v>
      </c>
      <c r="F21" s="16">
        <v>75</v>
      </c>
      <c r="G21" s="39">
        <v>15</v>
      </c>
      <c r="H21" s="95" t="s">
        <v>95</v>
      </c>
      <c r="I21" s="12">
        <v>90</v>
      </c>
      <c r="J21" s="2"/>
      <c r="K21" s="30" t="s">
        <v>114</v>
      </c>
      <c r="L21" s="13"/>
      <c r="M21" s="63">
        <f>SUM(M15:M20)</f>
        <v>0</v>
      </c>
    </row>
    <row r="22" spans="1:13" x14ac:dyDescent="0.25">
      <c r="A22" s="15" t="s">
        <v>117</v>
      </c>
      <c r="B22" s="9">
        <v>161</v>
      </c>
      <c r="C22" s="16" t="s">
        <v>26</v>
      </c>
      <c r="D22" s="16" t="s">
        <v>27</v>
      </c>
      <c r="E22" s="16">
        <v>1972</v>
      </c>
      <c r="F22" s="16">
        <v>125</v>
      </c>
      <c r="G22" s="39">
        <v>25</v>
      </c>
      <c r="H22" s="95" t="s">
        <v>95</v>
      </c>
      <c r="I22" s="12">
        <v>150</v>
      </c>
      <c r="K22" s="86"/>
      <c r="L22" s="85"/>
      <c r="M22" s="87"/>
    </row>
    <row r="23" spans="1:13" x14ac:dyDescent="0.25">
      <c r="A23" s="15" t="s">
        <v>118</v>
      </c>
      <c r="B23" s="27" t="s">
        <v>120</v>
      </c>
      <c r="C23" s="16" t="s">
        <v>122</v>
      </c>
      <c r="D23" s="16" t="s">
        <v>123</v>
      </c>
      <c r="E23" s="16">
        <v>1972</v>
      </c>
      <c r="F23" s="18"/>
      <c r="G23" s="18"/>
      <c r="H23" s="76"/>
      <c r="I23" s="12">
        <v>50</v>
      </c>
      <c r="J23" s="2"/>
      <c r="K23" s="19" t="s">
        <v>9</v>
      </c>
      <c r="M23" s="7"/>
    </row>
    <row r="24" spans="1:13" x14ac:dyDescent="0.25">
      <c r="A24" s="15" t="s">
        <v>119</v>
      </c>
      <c r="B24" s="27" t="s">
        <v>121</v>
      </c>
      <c r="C24" s="16" t="s">
        <v>124</v>
      </c>
      <c r="D24" s="16" t="s">
        <v>125</v>
      </c>
      <c r="E24" s="16" t="s">
        <v>126</v>
      </c>
      <c r="F24" s="18"/>
      <c r="G24" s="18"/>
      <c r="H24" s="76"/>
      <c r="I24" s="12">
        <v>40</v>
      </c>
      <c r="J24" s="2"/>
      <c r="K24" s="26"/>
      <c r="L24" s="84"/>
      <c r="M24" s="87"/>
    </row>
    <row r="25" spans="1:13" x14ac:dyDescent="0.25">
      <c r="A25" s="15" t="s">
        <v>98</v>
      </c>
      <c r="B25" s="27" t="s">
        <v>127</v>
      </c>
      <c r="C25" s="16" t="s">
        <v>28</v>
      </c>
      <c r="D25" s="16" t="s">
        <v>29</v>
      </c>
      <c r="E25" s="16" t="s">
        <v>30</v>
      </c>
      <c r="F25" s="18"/>
      <c r="G25" s="18"/>
      <c r="H25" s="76"/>
      <c r="I25" s="12">
        <v>102</v>
      </c>
      <c r="J25" s="2"/>
      <c r="K25" s="28"/>
      <c r="L25" s="49"/>
      <c r="M25" s="61"/>
    </row>
    <row r="26" spans="1:13" x14ac:dyDescent="0.25">
      <c r="A26" s="15" t="s">
        <v>98</v>
      </c>
      <c r="B26" s="27" t="s">
        <v>128</v>
      </c>
      <c r="C26" s="16" t="s">
        <v>31</v>
      </c>
      <c r="D26" s="16" t="s">
        <v>129</v>
      </c>
      <c r="E26" s="16" t="s">
        <v>30</v>
      </c>
      <c r="F26" s="18"/>
      <c r="G26" s="18"/>
      <c r="H26" s="76"/>
      <c r="I26" s="12">
        <v>408</v>
      </c>
      <c r="J26" s="2"/>
      <c r="K26" s="29" t="s">
        <v>10</v>
      </c>
      <c r="L26" s="24"/>
      <c r="M26" s="61"/>
    </row>
    <row r="27" spans="1:13" x14ac:dyDescent="0.25">
      <c r="A27" s="8" t="s">
        <v>130</v>
      </c>
      <c r="B27" s="9">
        <v>166</v>
      </c>
      <c r="C27" s="55" t="s">
        <v>32</v>
      </c>
      <c r="D27" s="55" t="s">
        <v>33</v>
      </c>
      <c r="E27" s="68" t="s">
        <v>21</v>
      </c>
      <c r="F27" s="18">
        <v>99</v>
      </c>
      <c r="G27" s="18">
        <v>19.8</v>
      </c>
      <c r="H27" s="95" t="s">
        <v>95</v>
      </c>
      <c r="I27" s="12">
        <v>118.8</v>
      </c>
      <c r="J27" s="2"/>
      <c r="K27" s="29" t="s">
        <v>11</v>
      </c>
      <c r="L27" s="24"/>
      <c r="M27" s="25">
        <f>+M10+M21</f>
        <v>0</v>
      </c>
    </row>
    <row r="28" spans="1:13" x14ac:dyDescent="0.25">
      <c r="A28" s="8" t="s">
        <v>131</v>
      </c>
      <c r="B28" s="16">
        <v>167</v>
      </c>
      <c r="C28" s="16" t="s">
        <v>40</v>
      </c>
      <c r="D28" s="17" t="s">
        <v>41</v>
      </c>
      <c r="E28" s="67" t="s">
        <v>24</v>
      </c>
      <c r="F28" s="16"/>
      <c r="G28" s="16"/>
      <c r="H28" s="81"/>
      <c r="I28" s="39">
        <v>36</v>
      </c>
      <c r="J28" s="2"/>
      <c r="K28" s="19"/>
      <c r="L28" s="20"/>
      <c r="M28" s="14"/>
    </row>
    <row r="29" spans="1:13" x14ac:dyDescent="0.25">
      <c r="A29" s="15" t="s">
        <v>132</v>
      </c>
      <c r="B29" s="27" t="s">
        <v>133</v>
      </c>
      <c r="C29" s="71" t="s">
        <v>38</v>
      </c>
      <c r="D29" s="71" t="s">
        <v>39</v>
      </c>
      <c r="E29" s="72" t="s">
        <v>21</v>
      </c>
      <c r="F29" s="18"/>
      <c r="G29" s="18"/>
      <c r="H29" s="76"/>
      <c r="I29" s="12">
        <v>30</v>
      </c>
      <c r="J29" s="2"/>
      <c r="K29" s="26"/>
      <c r="M29" s="87"/>
    </row>
    <row r="30" spans="1:13" x14ac:dyDescent="0.25">
      <c r="A30" s="15" t="str">
        <f>A17</f>
        <v>18/05 I</v>
      </c>
      <c r="B30" s="27" t="s">
        <v>134</v>
      </c>
      <c r="C30" s="17" t="s">
        <v>31</v>
      </c>
      <c r="D30" s="17" t="s">
        <v>37</v>
      </c>
      <c r="E30" s="9" t="s">
        <v>30</v>
      </c>
      <c r="F30" s="18"/>
      <c r="G30" s="18"/>
      <c r="H30" s="76"/>
      <c r="I30" s="12">
        <v>408</v>
      </c>
      <c r="J30" s="2"/>
      <c r="K30" s="26"/>
      <c r="M30" s="87"/>
    </row>
    <row r="31" spans="1:13" x14ac:dyDescent="0.25">
      <c r="A31" s="15" t="str">
        <f>A18</f>
        <v>18/05 I</v>
      </c>
      <c r="B31" s="27" t="s">
        <v>135</v>
      </c>
      <c r="C31" s="16" t="s">
        <v>28</v>
      </c>
      <c r="D31" s="16" t="s">
        <v>29</v>
      </c>
      <c r="E31" s="67" t="s">
        <v>30</v>
      </c>
      <c r="F31" s="11"/>
      <c r="G31" s="11"/>
      <c r="H31" s="75"/>
      <c r="I31" s="12">
        <v>102</v>
      </c>
      <c r="J31" s="2"/>
      <c r="K31" s="26"/>
      <c r="M31" s="87"/>
    </row>
    <row r="32" spans="1:13" x14ac:dyDescent="0.25">
      <c r="A32" s="15" t="s">
        <v>138</v>
      </c>
      <c r="B32" s="27" t="s">
        <v>136</v>
      </c>
      <c r="C32" s="17" t="s">
        <v>31</v>
      </c>
      <c r="D32" s="17" t="s">
        <v>137</v>
      </c>
      <c r="E32" s="70" t="s">
        <v>35</v>
      </c>
      <c r="F32" s="11">
        <v>13.07</v>
      </c>
      <c r="G32" s="11">
        <v>2.62</v>
      </c>
      <c r="H32" s="95" t="s">
        <v>95</v>
      </c>
      <c r="I32" s="12">
        <v>15.69</v>
      </c>
      <c r="J32" s="2"/>
      <c r="K32" s="30" t="s">
        <v>16</v>
      </c>
      <c r="L32" s="45"/>
      <c r="M32" s="61"/>
    </row>
    <row r="33" spans="1:16" x14ac:dyDescent="0.25">
      <c r="A33" s="15" t="str">
        <f>A20</f>
        <v>18/15/a (i)</v>
      </c>
      <c r="B33" s="27" t="s">
        <v>140</v>
      </c>
      <c r="C33" s="17" t="s">
        <v>31</v>
      </c>
      <c r="D33" s="17" t="s">
        <v>139</v>
      </c>
      <c r="E33" s="9" t="s">
        <v>30</v>
      </c>
      <c r="F33" s="18"/>
      <c r="G33" s="18"/>
      <c r="H33" s="76"/>
      <c r="I33" s="12">
        <v>408</v>
      </c>
      <c r="J33" s="2"/>
      <c r="K33" s="31"/>
      <c r="L33" s="32"/>
      <c r="M33" s="61"/>
    </row>
    <row r="34" spans="1:16" x14ac:dyDescent="0.25">
      <c r="A34" s="15" t="str">
        <f>A21</f>
        <v>18/15/a (ii)</v>
      </c>
      <c r="B34" s="27" t="s">
        <v>141</v>
      </c>
      <c r="C34" s="16" t="s">
        <v>28</v>
      </c>
      <c r="D34" s="16" t="s">
        <v>29</v>
      </c>
      <c r="E34" s="67" t="s">
        <v>30</v>
      </c>
      <c r="F34" s="18"/>
      <c r="G34" s="18"/>
      <c r="H34" s="76"/>
      <c r="I34" s="12">
        <v>102</v>
      </c>
      <c r="J34" s="2"/>
      <c r="K34" s="31"/>
      <c r="L34" s="32"/>
      <c r="M34" s="61"/>
    </row>
    <row r="35" spans="1:16" x14ac:dyDescent="0.25">
      <c r="A35" s="17"/>
      <c r="B35" s="27"/>
      <c r="C35" s="17"/>
      <c r="D35" s="17"/>
      <c r="E35" s="12"/>
      <c r="F35" s="18"/>
      <c r="G35" s="18"/>
      <c r="H35" s="76"/>
      <c r="I35" s="12"/>
      <c r="J35" s="2"/>
      <c r="K35" s="31" t="s">
        <v>17</v>
      </c>
      <c r="L35" s="45"/>
      <c r="M35" s="61"/>
    </row>
    <row r="36" spans="1:16" x14ac:dyDescent="0.25">
      <c r="A36" s="17"/>
      <c r="B36" s="27"/>
      <c r="F36" s="18"/>
      <c r="G36" s="18"/>
      <c r="H36" s="76"/>
      <c r="I36" s="12"/>
      <c r="J36" s="2"/>
      <c r="K36" s="23"/>
      <c r="L36" s="13"/>
      <c r="M36" s="61"/>
    </row>
    <row r="37" spans="1:16" ht="15.75" thickBot="1" x14ac:dyDescent="0.3">
      <c r="A37" s="17"/>
      <c r="B37" s="27"/>
      <c r="F37" s="18"/>
      <c r="G37" s="18"/>
      <c r="H37" s="76"/>
      <c r="I37" s="12"/>
      <c r="J37" s="2"/>
      <c r="K37" s="33" t="s">
        <v>18</v>
      </c>
      <c r="L37" s="50"/>
      <c r="M37" s="64"/>
    </row>
    <row r="38" spans="1:16" x14ac:dyDescent="0.25">
      <c r="A38" s="34" t="s">
        <v>12</v>
      </c>
      <c r="B38" s="34"/>
      <c r="C38" s="34"/>
      <c r="D38" s="34"/>
      <c r="E38" s="34"/>
      <c r="F38" s="35"/>
      <c r="G38" s="35"/>
      <c r="H38" s="78"/>
      <c r="I38" s="35">
        <f>SUM(I4:I37)</f>
        <v>4433.63</v>
      </c>
      <c r="J38" s="2"/>
    </row>
    <row r="39" spans="1:16" x14ac:dyDescent="0.25">
      <c r="A39" s="2" t="s">
        <v>13</v>
      </c>
      <c r="F39" s="36"/>
      <c r="G39" s="36"/>
      <c r="H39" s="79"/>
      <c r="J39" s="2" t="s">
        <v>9</v>
      </c>
    </row>
    <row r="40" spans="1:16" x14ac:dyDescent="0.25">
      <c r="A40" s="1" t="s">
        <v>89</v>
      </c>
      <c r="F40" s="36"/>
      <c r="G40" s="36"/>
      <c r="H40" s="79"/>
      <c r="J40" s="2"/>
    </row>
    <row r="41" spans="1:16" x14ac:dyDescent="0.25">
      <c r="A41" s="37" t="s">
        <v>90</v>
      </c>
      <c r="B41" s="37"/>
      <c r="C41" s="38"/>
      <c r="D41" s="16"/>
      <c r="E41" s="16"/>
      <c r="F41" s="39"/>
      <c r="G41" s="39"/>
      <c r="H41" s="80"/>
      <c r="I41" s="39">
        <v>2468</v>
      </c>
      <c r="J41" s="2"/>
    </row>
    <row r="42" spans="1:16" ht="15.75" thickBot="1" x14ac:dyDescent="0.3">
      <c r="A42" t="s">
        <v>112</v>
      </c>
      <c r="I42" s="39">
        <v>156</v>
      </c>
      <c r="J42" s="2"/>
    </row>
    <row r="43" spans="1:16" x14ac:dyDescent="0.25">
      <c r="A43" s="83" t="s">
        <v>92</v>
      </c>
      <c r="I43" s="39"/>
      <c r="J43" s="2"/>
      <c r="K43" s="40" t="s">
        <v>14</v>
      </c>
      <c r="L43" s="4"/>
      <c r="M43" s="62"/>
    </row>
    <row r="44" spans="1:16" x14ac:dyDescent="0.25">
      <c r="A44" s="37" t="s">
        <v>91</v>
      </c>
      <c r="B44" s="16"/>
      <c r="C44" s="16"/>
      <c r="D44" s="16"/>
      <c r="E44" s="16"/>
      <c r="F44" s="16"/>
      <c r="G44" s="16"/>
      <c r="H44" s="81"/>
      <c r="I44" s="39">
        <v>2468</v>
      </c>
      <c r="J44" s="2"/>
      <c r="K44" s="23"/>
      <c r="L44" s="13"/>
      <c r="M44" s="61"/>
    </row>
    <row r="45" spans="1:16" x14ac:dyDescent="0.25">
      <c r="A45" s="16" t="s">
        <v>113</v>
      </c>
      <c r="B45" s="37"/>
      <c r="C45" s="38"/>
      <c r="D45" s="16"/>
      <c r="E45" s="16"/>
      <c r="F45" s="39"/>
      <c r="G45" s="39"/>
      <c r="H45" s="80"/>
      <c r="I45" s="39">
        <v>200</v>
      </c>
      <c r="J45" s="2"/>
      <c r="K45" s="92" t="s">
        <v>43</v>
      </c>
      <c r="L45" s="93"/>
      <c r="M45" s="94"/>
      <c r="O45" t="s">
        <v>9</v>
      </c>
      <c r="P45" t="s">
        <v>9</v>
      </c>
    </row>
    <row r="46" spans="1:16" x14ac:dyDescent="0.25">
      <c r="A46" s="16" t="s">
        <v>113</v>
      </c>
      <c r="B46" s="37"/>
      <c r="C46" s="38"/>
      <c r="D46" s="16"/>
      <c r="E46" s="16"/>
      <c r="F46" s="39"/>
      <c r="G46" s="39"/>
      <c r="H46" s="80"/>
      <c r="I46" s="39">
        <v>200</v>
      </c>
      <c r="J46" s="2"/>
      <c r="K46" s="46" t="s">
        <v>34</v>
      </c>
      <c r="L46" s="51"/>
      <c r="M46" s="69"/>
      <c r="O46" t="s">
        <v>9</v>
      </c>
      <c r="P46" t="s">
        <v>9</v>
      </c>
    </row>
    <row r="47" spans="1:16" x14ac:dyDescent="0.25">
      <c r="A47" s="16"/>
      <c r="B47" s="16"/>
      <c r="C47" s="16"/>
      <c r="D47" s="16"/>
      <c r="E47" s="16"/>
      <c r="F47" s="16"/>
      <c r="G47" s="16"/>
      <c r="H47" s="81"/>
      <c r="I47" s="39"/>
      <c r="J47" s="2"/>
      <c r="K47" s="29"/>
      <c r="L47" s="24"/>
      <c r="M47" s="61"/>
      <c r="N47" t="s">
        <v>9</v>
      </c>
      <c r="O47" t="s">
        <v>9</v>
      </c>
      <c r="P47" t="s">
        <v>9</v>
      </c>
    </row>
    <row r="48" spans="1:16" ht="15.75" thickBot="1" x14ac:dyDescent="0.3">
      <c r="A48" s="41" t="s">
        <v>15</v>
      </c>
      <c r="B48" s="42"/>
      <c r="C48" s="42"/>
      <c r="D48" s="42"/>
      <c r="E48" s="42"/>
      <c r="F48" s="43"/>
      <c r="G48" s="43"/>
      <c r="H48" s="82"/>
      <c r="I48" s="44">
        <f>SUM(I41:I47)</f>
        <v>5492</v>
      </c>
      <c r="K48" s="47" t="str">
        <f>'[1]Receipts &amp; Payments 2016-17'!K48</f>
        <v>Authorised under Section 137</v>
      </c>
      <c r="L48" s="52"/>
      <c r="M48" s="64"/>
      <c r="O48" t="s">
        <v>19</v>
      </c>
      <c r="P48" t="s">
        <v>9</v>
      </c>
    </row>
    <row r="49" spans="1:15" x14ac:dyDescent="0.25">
      <c r="A49" s="90"/>
      <c r="D49" s="102"/>
      <c r="O49" t="s">
        <v>9</v>
      </c>
    </row>
    <row r="50" spans="1:15" x14ac:dyDescent="0.25">
      <c r="K50" s="45"/>
      <c r="L50" s="45"/>
      <c r="M50" s="65"/>
    </row>
    <row r="51" spans="1:15" x14ac:dyDescent="0.25">
      <c r="A51" s="1"/>
      <c r="E51" s="10"/>
    </row>
    <row r="52" spans="1:15" x14ac:dyDescent="0.25">
      <c r="F52" s="36" t="s">
        <v>9</v>
      </c>
      <c r="G52" s="36"/>
      <c r="H52" s="79"/>
    </row>
  </sheetData>
  <pageMargins left="0.25" right="0.25" top="0.75" bottom="0.75" header="0.3" footer="0.3"/>
  <pageSetup paperSize="9" scale="64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10" workbookViewId="0">
      <selection activeCell="I26" sqref="A1:I26"/>
    </sheetView>
  </sheetViews>
  <sheetFormatPr defaultRowHeight="15" x14ac:dyDescent="0.25"/>
  <cols>
    <col min="1" max="1" width="41.28515625" customWidth="1"/>
    <col min="4" max="4" width="37.7109375" customWidth="1"/>
    <col min="7" max="7" width="12.85546875" customWidth="1"/>
    <col min="8" max="8" width="38" customWidth="1"/>
    <col min="9" max="9" width="9.28515625" customWidth="1"/>
    <col min="10" max="10" width="20.42578125" customWidth="1"/>
    <col min="14" max="14" width="2.42578125" customWidth="1"/>
    <col min="15" max="15" width="1.5703125" customWidth="1"/>
  </cols>
  <sheetData>
    <row r="1" spans="1:9" ht="24.75" x14ac:dyDescent="0.5">
      <c r="A1" s="119" t="s">
        <v>82</v>
      </c>
    </row>
    <row r="3" spans="1:9" x14ac:dyDescent="0.25">
      <c r="A3" s="90" t="s">
        <v>45</v>
      </c>
      <c r="D3" s="90" t="s">
        <v>46</v>
      </c>
      <c r="H3" s="90" t="s">
        <v>47</v>
      </c>
    </row>
    <row r="5" spans="1:9" x14ac:dyDescent="0.25">
      <c r="A5" t="s">
        <v>83</v>
      </c>
      <c r="B5" s="16">
        <v>4936</v>
      </c>
      <c r="D5" t="s">
        <v>48</v>
      </c>
      <c r="E5" s="16"/>
      <c r="F5" s="110">
        <v>285.60000000000002</v>
      </c>
      <c r="G5" s="13"/>
      <c r="H5" s="117" t="s">
        <v>84</v>
      </c>
      <c r="I5" s="118">
        <v>6451.6</v>
      </c>
    </row>
    <row r="6" spans="1:9" x14ac:dyDescent="0.25">
      <c r="B6" s="16"/>
      <c r="D6" t="s">
        <v>49</v>
      </c>
      <c r="E6" s="16"/>
      <c r="F6" s="110">
        <v>108</v>
      </c>
      <c r="G6" s="13"/>
      <c r="H6" s="20"/>
      <c r="I6" s="106"/>
    </row>
    <row r="7" spans="1:9" x14ac:dyDescent="0.25">
      <c r="A7" t="s">
        <v>50</v>
      </c>
      <c r="B7" s="16">
        <v>0</v>
      </c>
      <c r="D7" t="s">
        <v>79</v>
      </c>
      <c r="E7" s="16"/>
      <c r="F7" s="108">
        <v>625</v>
      </c>
      <c r="G7" s="13"/>
      <c r="H7" s="20"/>
      <c r="I7" s="107"/>
    </row>
    <row r="8" spans="1:9" x14ac:dyDescent="0.25">
      <c r="A8" t="s">
        <v>51</v>
      </c>
      <c r="B8" s="17">
        <v>400</v>
      </c>
      <c r="D8" t="s">
        <v>52</v>
      </c>
      <c r="E8" s="16"/>
      <c r="F8" s="110">
        <v>261.60000000000002</v>
      </c>
      <c r="G8" s="13"/>
      <c r="H8" s="22"/>
      <c r="I8" s="91"/>
    </row>
    <row r="9" spans="1:9" x14ac:dyDescent="0.25">
      <c r="A9" t="s">
        <v>143</v>
      </c>
      <c r="B9" s="17">
        <v>156</v>
      </c>
      <c r="D9" t="s">
        <v>53</v>
      </c>
      <c r="E9" s="16"/>
      <c r="F9" s="110">
        <v>80</v>
      </c>
      <c r="I9" s="108"/>
    </row>
    <row r="10" spans="1:9" x14ac:dyDescent="0.25">
      <c r="B10" s="16"/>
      <c r="D10" t="s">
        <v>54</v>
      </c>
      <c r="E10" s="16"/>
      <c r="F10" s="108">
        <v>92.76</v>
      </c>
      <c r="H10" t="s">
        <v>55</v>
      </c>
      <c r="I10" s="109">
        <f>+F25</f>
        <v>1058.3699999999999</v>
      </c>
    </row>
    <row r="11" spans="1:9" x14ac:dyDescent="0.25">
      <c r="B11" s="16"/>
      <c r="D11" t="s">
        <v>56</v>
      </c>
      <c r="E11" s="16"/>
      <c r="F11" s="110">
        <v>30</v>
      </c>
      <c r="H11" s="112" t="s">
        <v>85</v>
      </c>
      <c r="I11" s="114">
        <f>+I5+I10</f>
        <v>7509.97</v>
      </c>
    </row>
    <row r="12" spans="1:9" x14ac:dyDescent="0.25">
      <c r="B12" s="16"/>
      <c r="D12" t="s">
        <v>80</v>
      </c>
      <c r="E12" s="16"/>
      <c r="F12" s="110">
        <v>118.8</v>
      </c>
      <c r="I12" s="16"/>
    </row>
    <row r="13" spans="1:9" x14ac:dyDescent="0.25">
      <c r="B13" s="16"/>
      <c r="D13" t="s">
        <v>81</v>
      </c>
      <c r="E13" s="89"/>
      <c r="F13" s="110">
        <v>30</v>
      </c>
      <c r="I13" s="16"/>
    </row>
    <row r="14" spans="1:9" x14ac:dyDescent="0.25">
      <c r="B14" s="16"/>
      <c r="D14" t="s">
        <v>57</v>
      </c>
      <c r="E14" s="16"/>
      <c r="F14" s="110">
        <v>150</v>
      </c>
      <c r="I14" s="16"/>
    </row>
    <row r="15" spans="1:9" x14ac:dyDescent="0.25">
      <c r="B15" s="16"/>
      <c r="D15" t="s">
        <v>58</v>
      </c>
      <c r="E15" s="16"/>
      <c r="F15" s="108">
        <v>210</v>
      </c>
      <c r="I15" s="16"/>
    </row>
    <row r="16" spans="1:9" x14ac:dyDescent="0.25">
      <c r="B16" s="16"/>
      <c r="D16" t="s">
        <v>59</v>
      </c>
      <c r="E16" s="16"/>
      <c r="F16" s="108">
        <v>361.87</v>
      </c>
    </row>
    <row r="17" spans="1:11" x14ac:dyDescent="0.25">
      <c r="B17" s="16"/>
      <c r="D17" t="s">
        <v>124</v>
      </c>
      <c r="E17" s="16"/>
      <c r="F17" s="108">
        <v>40</v>
      </c>
    </row>
    <row r="18" spans="1:11" x14ac:dyDescent="0.25">
      <c r="B18" s="16"/>
      <c r="F18" s="110"/>
    </row>
    <row r="19" spans="1:11" x14ac:dyDescent="0.25">
      <c r="B19" s="16"/>
      <c r="D19" s="99" t="s">
        <v>60</v>
      </c>
      <c r="E19" s="105"/>
      <c r="F19" s="111">
        <f>SUM(F5:F17)</f>
        <v>2393.63</v>
      </c>
      <c r="I19" s="89"/>
      <c r="K19" s="98"/>
    </row>
    <row r="20" spans="1:11" x14ac:dyDescent="0.25">
      <c r="B20" s="16"/>
      <c r="E20" s="16"/>
      <c r="F20" s="16"/>
      <c r="K20" s="99"/>
    </row>
    <row r="21" spans="1:11" x14ac:dyDescent="0.25">
      <c r="B21" s="16"/>
      <c r="D21" t="s">
        <v>61</v>
      </c>
      <c r="E21" s="16"/>
      <c r="F21" s="16">
        <v>1632</v>
      </c>
      <c r="H21" s="103" t="s">
        <v>144</v>
      </c>
      <c r="I21" s="16"/>
    </row>
    <row r="22" spans="1:11" x14ac:dyDescent="0.25">
      <c r="B22" s="16"/>
      <c r="D22" t="s">
        <v>62</v>
      </c>
      <c r="E22" s="89"/>
      <c r="F22" s="16">
        <v>408</v>
      </c>
      <c r="H22" s="115" t="s">
        <v>142</v>
      </c>
      <c r="I22" s="115">
        <v>200</v>
      </c>
    </row>
    <row r="23" spans="1:11" x14ac:dyDescent="0.25">
      <c r="B23" s="16"/>
      <c r="D23" t="s">
        <v>63</v>
      </c>
      <c r="E23" s="16"/>
      <c r="F23" s="89">
        <f>SUM(F21:F22)</f>
        <v>2040</v>
      </c>
      <c r="H23" s="115" t="s">
        <v>64</v>
      </c>
      <c r="I23" s="115">
        <v>3000</v>
      </c>
    </row>
    <row r="24" spans="1:11" x14ac:dyDescent="0.25">
      <c r="A24" s="90" t="s">
        <v>65</v>
      </c>
      <c r="B24" s="105">
        <f>SUM(B5:B19)</f>
        <v>5492</v>
      </c>
      <c r="D24" s="90" t="s">
        <v>66</v>
      </c>
      <c r="E24" s="104"/>
      <c r="F24" s="111">
        <f>SUM(F23,F19)</f>
        <v>4433.63</v>
      </c>
      <c r="H24" s="115" t="s">
        <v>67</v>
      </c>
      <c r="I24" s="115">
        <v>750</v>
      </c>
    </row>
    <row r="25" spans="1:11" x14ac:dyDescent="0.25">
      <c r="B25" s="16"/>
      <c r="D25" t="s">
        <v>68</v>
      </c>
      <c r="E25" s="16"/>
      <c r="F25" s="109">
        <f>+B24-F24</f>
        <v>1058.3699999999999</v>
      </c>
      <c r="H25" s="115" t="s">
        <v>69</v>
      </c>
      <c r="I25" s="116">
        <v>3560</v>
      </c>
    </row>
    <row r="26" spans="1:11" x14ac:dyDescent="0.25">
      <c r="A26" t="s">
        <v>70</v>
      </c>
      <c r="B26" s="88">
        <f>SUM(B24:B25)</f>
        <v>5492</v>
      </c>
      <c r="E26" s="16"/>
      <c r="F26" s="88">
        <f>SUM(F24:F25)</f>
        <v>5492</v>
      </c>
      <c r="H26" s="112" t="s">
        <v>85</v>
      </c>
      <c r="I26" s="113">
        <f>SUM(I22:I25)</f>
        <v>7510</v>
      </c>
    </row>
    <row r="27" spans="1:11" x14ac:dyDescent="0.25">
      <c r="B27" s="16"/>
    </row>
  </sheetData>
  <pageMargins left="0.7" right="0.7" top="0.75" bottom="0.75" header="0.3" footer="0.3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workbookViewId="0">
      <selection activeCell="B20" sqref="B20"/>
    </sheetView>
  </sheetViews>
  <sheetFormatPr defaultRowHeight="15" x14ac:dyDescent="0.25"/>
  <cols>
    <col min="1" max="1" width="63.28515625" customWidth="1"/>
    <col min="2" max="2" width="53" customWidth="1"/>
    <col min="3" max="3" width="12.28515625" customWidth="1"/>
  </cols>
  <sheetData>
    <row r="1" spans="1:3" x14ac:dyDescent="0.25">
      <c r="A1" s="90" t="s">
        <v>71</v>
      </c>
    </row>
    <row r="3" spans="1:3" x14ac:dyDescent="0.25">
      <c r="A3" t="s">
        <v>76</v>
      </c>
    </row>
    <row r="5" spans="1:3" x14ac:dyDescent="0.25">
      <c r="A5" t="s">
        <v>145</v>
      </c>
    </row>
    <row r="6" spans="1:3" x14ac:dyDescent="0.25">
      <c r="B6" t="s">
        <v>9</v>
      </c>
    </row>
    <row r="7" spans="1:3" x14ac:dyDescent="0.25">
      <c r="C7" s="60" t="s">
        <v>72</v>
      </c>
    </row>
    <row r="8" spans="1:3" x14ac:dyDescent="0.25">
      <c r="A8" t="s">
        <v>77</v>
      </c>
      <c r="B8" s="90" t="s">
        <v>78</v>
      </c>
      <c r="C8" s="104">
        <v>6452</v>
      </c>
    </row>
    <row r="9" spans="1:3" x14ac:dyDescent="0.25">
      <c r="C9" s="16"/>
    </row>
    <row r="10" spans="1:3" x14ac:dyDescent="0.25">
      <c r="A10" t="s">
        <v>73</v>
      </c>
      <c r="B10" t="s">
        <v>147</v>
      </c>
      <c r="C10" s="108">
        <v>6451.6</v>
      </c>
    </row>
    <row r="11" spans="1:3" x14ac:dyDescent="0.25">
      <c r="B11" t="s">
        <v>74</v>
      </c>
      <c r="C11" s="108">
        <v>5492</v>
      </c>
    </row>
    <row r="12" spans="1:3" x14ac:dyDescent="0.25">
      <c r="B12" t="s">
        <v>75</v>
      </c>
      <c r="C12" s="108">
        <v>4433.63</v>
      </c>
    </row>
    <row r="13" spans="1:3" x14ac:dyDescent="0.25">
      <c r="C13" s="108"/>
    </row>
    <row r="14" spans="1:3" x14ac:dyDescent="0.25">
      <c r="B14" s="90" t="s">
        <v>146</v>
      </c>
      <c r="C14" s="120">
        <f>+C10+C11-C12</f>
        <v>7509.97</v>
      </c>
    </row>
    <row r="15" spans="1:3" x14ac:dyDescent="0.25">
      <c r="C15" s="108"/>
    </row>
    <row r="16" spans="1:3" x14ac:dyDescent="0.25">
      <c r="C16" s="108"/>
    </row>
    <row r="17" spans="2:3" x14ac:dyDescent="0.25">
      <c r="C17" s="108"/>
    </row>
    <row r="18" spans="2:3" x14ac:dyDescent="0.25">
      <c r="C18" s="108"/>
    </row>
    <row r="19" spans="2:3" x14ac:dyDescent="0.25">
      <c r="B19" s="90" t="s">
        <v>148</v>
      </c>
      <c r="C19" s="120">
        <f>+C14-C17</f>
        <v>7509.97</v>
      </c>
    </row>
    <row r="21" spans="2:3" x14ac:dyDescent="0.25">
      <c r="C21" s="16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Payments &amp; Receipts 2018-19</vt:lpstr>
      <vt:lpstr>Income and Expenditure 2018-19</vt:lpstr>
      <vt:lpstr>Reconciliation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2019-04-08T13:59:20Z</cp:lastPrinted>
  <dcterms:created xsi:type="dcterms:W3CDTF">2017-05-12T15:04:00Z</dcterms:created>
  <dcterms:modified xsi:type="dcterms:W3CDTF">2019-04-11T09:31:09Z</dcterms:modified>
</cp:coreProperties>
</file>